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ran\KK Fuzinar\2013-2014\obcinska liga\"/>
    </mc:Choice>
  </mc:AlternateContent>
  <bookViews>
    <workbookView xWindow="90" yWindow="120" windowWidth="5625" windowHeight="8760"/>
  </bookViews>
  <sheets>
    <sheet name="ZAPISNIK" sheetId="1" r:id="rId1"/>
    <sheet name="FG" sheetId="2" r:id="rId2"/>
  </sheets>
  <calcPr calcId="152511"/>
</workbook>
</file>

<file path=xl/calcChain.xml><?xml version="1.0" encoding="utf-8"?>
<calcChain xmlns="http://schemas.openxmlformats.org/spreadsheetml/2006/main">
  <c r="F51" i="1" l="1"/>
  <c r="C7" i="2" s="1"/>
  <c r="F44" i="1"/>
  <c r="C6" i="2" s="1"/>
  <c r="F37" i="1"/>
  <c r="C5" i="2" s="1"/>
  <c r="C20" i="2" s="1"/>
  <c r="F30" i="1"/>
  <c r="C4" i="2" s="1"/>
  <c r="F23" i="1"/>
  <c r="C3" i="2" s="1"/>
  <c r="C18" i="2" s="1"/>
  <c r="F16" i="1"/>
  <c r="U51" i="1"/>
  <c r="H7" i="2" s="1"/>
  <c r="U44" i="1"/>
  <c r="U16" i="1"/>
  <c r="H2" i="2" s="1"/>
  <c r="U23" i="1"/>
  <c r="U30" i="1"/>
  <c r="U37" i="1"/>
  <c r="H5" i="2" s="1"/>
  <c r="H13" i="2"/>
  <c r="B13" i="2"/>
  <c r="F14" i="2"/>
  <c r="G29" i="2"/>
  <c r="A29" i="2"/>
  <c r="G16" i="2"/>
  <c r="A16" i="2"/>
  <c r="G1" i="2"/>
  <c r="H12" i="2" s="1"/>
  <c r="I7" i="2"/>
  <c r="I35" i="2" s="1"/>
  <c r="I6" i="2"/>
  <c r="I34" i="2"/>
  <c r="I5" i="2"/>
  <c r="I33" i="2" s="1"/>
  <c r="I20" i="2"/>
  <c r="I4" i="2"/>
  <c r="I19" i="2" s="1"/>
  <c r="I3" i="2"/>
  <c r="I18" i="2" s="1"/>
  <c r="I2" i="2"/>
  <c r="I17" i="2" s="1"/>
  <c r="I30" i="2"/>
  <c r="B7" i="2"/>
  <c r="B22" i="2"/>
  <c r="B6" i="2"/>
  <c r="B34" i="2" s="1"/>
  <c r="B5" i="2"/>
  <c r="B33" i="2" s="1"/>
  <c r="B4" i="2"/>
  <c r="B32" i="2" s="1"/>
  <c r="B3" i="2"/>
  <c r="B18" i="2" s="1"/>
  <c r="B2" i="2"/>
  <c r="B17" i="2" s="1"/>
  <c r="A1" i="2"/>
  <c r="B12" i="2"/>
  <c r="W22" i="1"/>
  <c r="H47" i="1"/>
  <c r="H48" i="1"/>
  <c r="H49" i="1"/>
  <c r="H50" i="1"/>
  <c r="H40" i="1"/>
  <c r="H41" i="1"/>
  <c r="H42" i="1"/>
  <c r="H43" i="1"/>
  <c r="H33" i="1"/>
  <c r="H34" i="1"/>
  <c r="H35" i="1"/>
  <c r="H36" i="1"/>
  <c r="H26" i="1"/>
  <c r="H27" i="1"/>
  <c r="H28" i="1"/>
  <c r="H29" i="1"/>
  <c r="H19" i="1"/>
  <c r="H20" i="1"/>
  <c r="H21" i="1"/>
  <c r="H22" i="1"/>
  <c r="H12" i="1"/>
  <c r="H13" i="1"/>
  <c r="H14" i="1"/>
  <c r="H15" i="1"/>
  <c r="W47" i="1"/>
  <c r="W48" i="1"/>
  <c r="W49" i="1"/>
  <c r="W50" i="1"/>
  <c r="W40" i="1"/>
  <c r="W41" i="1"/>
  <c r="W42" i="1"/>
  <c r="W43" i="1"/>
  <c r="W33" i="1"/>
  <c r="W34" i="1"/>
  <c r="W35" i="1"/>
  <c r="W36" i="1"/>
  <c r="W26" i="1"/>
  <c r="W27" i="1"/>
  <c r="W28" i="1"/>
  <c r="W29" i="1"/>
  <c r="W19" i="1"/>
  <c r="W20" i="1"/>
  <c r="W21" i="1"/>
  <c r="W12" i="1"/>
  <c r="W13" i="1"/>
  <c r="W14" i="1"/>
  <c r="W15" i="1"/>
  <c r="H3" i="2"/>
  <c r="H6" i="2"/>
  <c r="H21" i="2" s="1"/>
  <c r="L57" i="1"/>
  <c r="I21" i="2"/>
  <c r="B35" i="2"/>
  <c r="B20" i="2" l="1"/>
  <c r="B30" i="2"/>
  <c r="C22" i="2"/>
  <c r="C35" i="2"/>
  <c r="H30" i="2"/>
  <c r="H17" i="2"/>
  <c r="I22" i="2"/>
  <c r="I31" i="2"/>
  <c r="W51" i="1"/>
  <c r="G7" i="2" s="1"/>
  <c r="C33" i="2"/>
  <c r="C31" i="2"/>
  <c r="F53" i="1"/>
  <c r="C2" i="2"/>
  <c r="C30" i="2" s="1"/>
  <c r="H22" i="2"/>
  <c r="H35" i="2"/>
  <c r="H51" i="1"/>
  <c r="D7" i="2" s="1"/>
  <c r="D35" i="2" s="1"/>
  <c r="H34" i="2"/>
  <c r="W44" i="1"/>
  <c r="H44" i="1"/>
  <c r="D6" i="2" s="1"/>
  <c r="U53" i="1"/>
  <c r="Z54" i="1" s="1"/>
  <c r="W37" i="1"/>
  <c r="H37" i="1"/>
  <c r="D5" i="2" s="1"/>
  <c r="W30" i="1"/>
  <c r="G4" i="2" s="1"/>
  <c r="H30" i="1"/>
  <c r="H4" i="2"/>
  <c r="W23" i="1"/>
  <c r="G3" i="2" s="1"/>
  <c r="G18" i="2" s="1"/>
  <c r="H23" i="1"/>
  <c r="W16" i="1"/>
  <c r="G2" i="2" s="1"/>
  <c r="H16" i="1"/>
  <c r="D2" i="2" s="1"/>
  <c r="D30" i="2" s="1"/>
  <c r="I32" i="2"/>
  <c r="B21" i="2"/>
  <c r="B19" i="2"/>
  <c r="B31" i="2"/>
  <c r="H18" i="2"/>
  <c r="H31" i="2"/>
  <c r="C19" i="2"/>
  <c r="C32" i="2"/>
  <c r="H20" i="2"/>
  <c r="H33" i="2"/>
  <c r="K40" i="1"/>
  <c r="C34" i="2"/>
  <c r="C21" i="2"/>
  <c r="K33" i="1" l="1"/>
  <c r="G31" i="2"/>
  <c r="Z12" i="1"/>
  <c r="C17" i="2"/>
  <c r="C25" i="2" s="1"/>
  <c r="C10" i="2"/>
  <c r="Z47" i="1"/>
  <c r="R59" i="1"/>
  <c r="D22" i="2"/>
  <c r="K47" i="1"/>
  <c r="E7" i="2"/>
  <c r="F7" i="2" s="1"/>
  <c r="Z40" i="1"/>
  <c r="G6" i="2"/>
  <c r="G10" i="2" s="1"/>
  <c r="K54" i="1"/>
  <c r="Z33" i="1"/>
  <c r="G5" i="2"/>
  <c r="H53" i="1"/>
  <c r="Z26" i="1"/>
  <c r="H32" i="2"/>
  <c r="H38" i="2" s="1"/>
  <c r="H19" i="2"/>
  <c r="H25" i="2" s="1"/>
  <c r="H10" i="2"/>
  <c r="D4" i="2"/>
  <c r="E4" i="2" s="1"/>
  <c r="F4" i="2" s="1"/>
  <c r="K26" i="1"/>
  <c r="Z19" i="1"/>
  <c r="D3" i="2"/>
  <c r="K19" i="1"/>
  <c r="W53" i="1"/>
  <c r="D17" i="2"/>
  <c r="K12" i="1"/>
  <c r="D33" i="2"/>
  <c r="D20" i="2"/>
  <c r="E5" i="2"/>
  <c r="F5" i="2" s="1"/>
  <c r="G22" i="2"/>
  <c r="E22" i="2" s="1"/>
  <c r="F22" i="2" s="1"/>
  <c r="G35" i="2"/>
  <c r="E35" i="2" s="1"/>
  <c r="F35" i="2" s="1"/>
  <c r="D34" i="2"/>
  <c r="D21" i="2"/>
  <c r="E6" i="2"/>
  <c r="F6" i="2" s="1"/>
  <c r="G30" i="2"/>
  <c r="E30" i="2" s="1"/>
  <c r="F30" i="2" s="1"/>
  <c r="G17" i="2"/>
  <c r="E2" i="2"/>
  <c r="F2" i="2" s="1"/>
  <c r="G32" i="2"/>
  <c r="G19" i="2"/>
  <c r="C38" i="2"/>
  <c r="Z53" i="1" l="1"/>
  <c r="X55" i="1" s="1"/>
  <c r="E1" i="2"/>
  <c r="F1" i="2" s="1"/>
  <c r="E16" i="2"/>
  <c r="F16" i="2" s="1"/>
  <c r="G34" i="2"/>
  <c r="E34" i="2" s="1"/>
  <c r="F34" i="2" s="1"/>
  <c r="G21" i="2"/>
  <c r="E21" i="2" s="1"/>
  <c r="F21" i="2" s="1"/>
  <c r="G33" i="2"/>
  <c r="E33" i="2" s="1"/>
  <c r="F33" i="2" s="1"/>
  <c r="G20" i="2"/>
  <c r="E20" i="2"/>
  <c r="F20" i="2" s="1"/>
  <c r="K53" i="1"/>
  <c r="I55" i="1" s="1"/>
  <c r="J57" i="1" s="1"/>
  <c r="D32" i="2"/>
  <c r="E32" i="2" s="1"/>
  <c r="F32" i="2" s="1"/>
  <c r="D19" i="2"/>
  <c r="E19" i="2" s="1"/>
  <c r="F19" i="2" s="1"/>
  <c r="E29" i="2"/>
  <c r="F29" i="2" s="1"/>
  <c r="D10" i="2"/>
  <c r="D31" i="2"/>
  <c r="E31" i="2" s="1"/>
  <c r="F31" i="2" s="1"/>
  <c r="D18" i="2"/>
  <c r="E18" i="2" s="1"/>
  <c r="F18" i="2" s="1"/>
  <c r="E3" i="2"/>
  <c r="F3" i="2" s="1"/>
  <c r="E17" i="2"/>
  <c r="F17" i="2" s="1"/>
  <c r="O57" i="1" l="1"/>
  <c r="F10" i="2"/>
  <c r="G25" i="2"/>
  <c r="G38" i="2"/>
  <c r="D38" i="2"/>
  <c r="E38" i="2"/>
  <c r="F38" i="2"/>
  <c r="E10" i="2"/>
  <c r="D25" i="2"/>
  <c r="F25" i="2"/>
  <c r="E25" i="2"/>
</calcChain>
</file>

<file path=xl/sharedStrings.xml><?xml version="1.0" encoding="utf-8"?>
<sst xmlns="http://schemas.openxmlformats.org/spreadsheetml/2006/main" count="124" uniqueCount="62">
  <si>
    <t>:</t>
  </si>
  <si>
    <t>K E G L J A Š K A   Z V E Z A   S L O V E N I J E</t>
  </si>
  <si>
    <t>KRAJ :</t>
  </si>
  <si>
    <t>URA</t>
  </si>
  <si>
    <t>KEGLJIŠČE :</t>
  </si>
  <si>
    <t>DOMAČA EKIPA</t>
  </si>
  <si>
    <t>MENJAVA</t>
  </si>
  <si>
    <t>GOSTUJOČA EKIPA</t>
  </si>
  <si>
    <t>LIGA</t>
  </si>
  <si>
    <t>DAT.:</t>
  </si>
  <si>
    <t>SET TOČKE</t>
  </si>
  <si>
    <t>EK T</t>
  </si>
  <si>
    <t>SKUPNI REZULTAT</t>
  </si>
  <si>
    <t>TOČKE NA SKUPNI REZULTAT</t>
  </si>
  <si>
    <t>SKUPAJ EKIPNE TOČKE</t>
  </si>
  <si>
    <t>VODJA EKIPE</t>
  </si>
  <si>
    <t>GLAVNI SODNIK</t>
  </si>
  <si>
    <t>PRITOŽBA</t>
  </si>
  <si>
    <t>KROG</t>
  </si>
  <si>
    <t>PRIIMEK IN IME TEKMOVALCA / -KE</t>
  </si>
  <si>
    <t>RDK</t>
  </si>
  <si>
    <t>ŠT. LUČAJEV</t>
  </si>
  <si>
    <t>Z A P I S N I K   E K I P N E   T E K M E</t>
  </si>
  <si>
    <t>EK T  -  EKIPNE TOČKE</t>
  </si>
  <si>
    <t>RDK  -  RDEČI KARTON</t>
  </si>
  <si>
    <t>MOŠKI - ŽENSKE</t>
  </si>
  <si>
    <t>ZAČ.-KON. TEKME</t>
  </si>
  <si>
    <t>USTREZNO</t>
  </si>
  <si>
    <t>DA</t>
  </si>
  <si>
    <t>NE</t>
  </si>
  <si>
    <t>ŠT. REGISTR.</t>
  </si>
  <si>
    <t>REZULTAT</t>
  </si>
  <si>
    <t>IME IN PRIIMEK TER PODPIS</t>
  </si>
  <si>
    <t>TOČKE ZA LESTVICO</t>
  </si>
  <si>
    <t>SODNIKI</t>
  </si>
  <si>
    <t>OPOMBE</t>
  </si>
  <si>
    <t>R</t>
  </si>
  <si>
    <t>IME IN PRIIMEK</t>
  </si>
  <si>
    <t>PRIIMEK IN IME</t>
  </si>
  <si>
    <t>REZERVNI IGRALCI</t>
  </si>
  <si>
    <t>RAVNE NA KOROŠKEM</t>
  </si>
  <si>
    <t>ŠPORTNI PARK RAVNE</t>
  </si>
  <si>
    <t>Medobčinska</t>
  </si>
  <si>
    <t>17.00</t>
  </si>
  <si>
    <t>Kopmajer Miran</t>
  </si>
  <si>
    <t>Vačun Julia</t>
  </si>
  <si>
    <t>Garb Toni</t>
  </si>
  <si>
    <t>Laznik Drago</t>
  </si>
  <si>
    <t>Garb Pavla</t>
  </si>
  <si>
    <t>Duler Franc</t>
  </si>
  <si>
    <t>KOPJE PIZMEK</t>
  </si>
  <si>
    <t>3.</t>
  </si>
  <si>
    <t>14.00</t>
  </si>
  <si>
    <t>PETROL ENERGETIKA</t>
  </si>
  <si>
    <t>Gostenčnik Davorin</t>
  </si>
  <si>
    <t>Gostenčnik Vinko</t>
  </si>
  <si>
    <t>Šteharnik Silva</t>
  </si>
  <si>
    <t>Valentan Valter</t>
  </si>
  <si>
    <t>Šapek Srečko</t>
  </si>
  <si>
    <t>Štavdeker Zdravko</t>
  </si>
  <si>
    <t>kopmajer</t>
  </si>
  <si>
    <t>štavdeker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</si>
</sst>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m\ yyyy"/>
    <numFmt numFmtId="165" formatCode="_-&quot;öS&quot;\ * #,##0_-;\-&quot;öS&quot;\ * #,##0_-;_-&quot;öS&quot;\ * &quot;-&quot;_-;_-@_-"/>
    <numFmt numFmtId="166" formatCode="_-&quot;öS&quot;\ * #,##0.00_-;\-&quot;öS&quot;\ * #,##0.00_-;_-&quot;öS&quot;\ * &quot;-&quot;??_-;_-@_-"/>
    <numFmt numFmtId="167" formatCode="0.0"/>
  </numFmts>
  <fonts count="28" x14ac:knownFonts="1">
    <font>
      <sz val="10"/>
      <name val="Arial"/>
    </font>
    <font>
      <b/>
      <sz val="10"/>
      <name val="Arial"/>
    </font>
    <font>
      <sz val="10"/>
      <name val="Arial"/>
    </font>
    <font>
      <sz val="10"/>
      <name val="Helv"/>
    </font>
    <font>
      <sz val="8"/>
      <name val="Arial"/>
    </font>
    <font>
      <b/>
      <sz val="11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u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b/>
      <sz val="8"/>
      <name val="Calibri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10">
    <xf numFmtId="0" fontId="0" fillId="0" borderId="0" xfId="0"/>
    <xf numFmtId="49" fontId="11" fillId="2" borderId="1" xfId="2" applyNumberFormat="1" applyFont="1" applyFill="1" applyBorder="1" applyAlignment="1" applyProtection="1">
      <alignment horizontal="center" vertical="center"/>
      <protection locked="0"/>
    </xf>
    <xf numFmtId="164" fontId="11" fillId="2" borderId="2" xfId="2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Protection="1"/>
    <xf numFmtId="0" fontId="5" fillId="0" borderId="0" xfId="0" applyFont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0" fillId="0" borderId="0" xfId="0" applyProtection="1"/>
    <xf numFmtId="0" fontId="0" fillId="3" borderId="0" xfId="0" applyNumberFormat="1" applyFill="1" applyProtection="1"/>
    <xf numFmtId="0" fontId="10" fillId="3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12" fillId="4" borderId="3" xfId="0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NumberFormat="1" applyFill="1" applyBorder="1" applyProtection="1"/>
    <xf numFmtId="0" fontId="1" fillId="5" borderId="0" xfId="2" applyFont="1" applyFill="1" applyAlignment="1" applyProtection="1">
      <alignment horizontal="centerContinuous" vertical="center"/>
    </xf>
    <xf numFmtId="0" fontId="9" fillId="4" borderId="4" xfId="2" applyFont="1" applyFill="1" applyBorder="1" applyAlignment="1" applyProtection="1">
      <alignment horizontal="center" vertical="center"/>
    </xf>
    <xf numFmtId="167" fontId="1" fillId="5" borderId="0" xfId="2" applyNumberFormat="1" applyFont="1" applyFill="1" applyAlignment="1" applyProtection="1">
      <alignment horizontal="centerContinuous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6" fillId="5" borderId="0" xfId="0" applyNumberFormat="1" applyFont="1" applyFill="1" applyBorder="1" applyAlignment="1" applyProtection="1"/>
    <xf numFmtId="0" fontId="6" fillId="5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0" fillId="0" borderId="0" xfId="0" applyNumberFormat="1" applyFill="1" applyAlignment="1" applyProtection="1"/>
    <xf numFmtId="0" fontId="0" fillId="5" borderId="0" xfId="0" applyNumberFormat="1" applyFill="1" applyProtection="1"/>
    <xf numFmtId="0" fontId="11" fillId="5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center" vertical="center"/>
    </xf>
    <xf numFmtId="167" fontId="6" fillId="4" borderId="5" xfId="0" applyNumberFormat="1" applyFont="1" applyFill="1" applyBorder="1" applyAlignment="1" applyProtection="1">
      <alignment horizontal="center" vertical="center"/>
    </xf>
    <xf numFmtId="167" fontId="6" fillId="4" borderId="0" xfId="0" applyNumberFormat="1" applyFont="1" applyFill="1" applyBorder="1" applyAlignment="1" applyProtection="1">
      <alignment horizontal="center" vertical="center"/>
    </xf>
    <xf numFmtId="167" fontId="6" fillId="4" borderId="6" xfId="0" applyNumberFormat="1" applyFont="1" applyFill="1" applyBorder="1" applyAlignment="1" applyProtection="1">
      <alignment horizontal="center" vertical="center"/>
    </xf>
    <xf numFmtId="167" fontId="6" fillId="4" borderId="7" xfId="0" applyNumberFormat="1" applyFont="1" applyFill="1" applyBorder="1" applyAlignment="1" applyProtection="1">
      <alignment horizontal="center" vertical="center"/>
    </xf>
    <xf numFmtId="167" fontId="6" fillId="4" borderId="8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167" fontId="6" fillId="0" borderId="0" xfId="0" applyNumberFormat="1" applyFont="1" applyFill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top"/>
    </xf>
    <xf numFmtId="0" fontId="0" fillId="2" borderId="9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167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2" borderId="7" xfId="0" applyNumberFormat="1" applyFont="1" applyFill="1" applyBorder="1" applyAlignment="1" applyProtection="1">
      <alignment horizontal="center" vertical="center"/>
      <protection locked="0"/>
    </xf>
    <xf numFmtId="167" fontId="6" fillId="2" borderId="7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Protection="1">
      <protection locked="0"/>
    </xf>
    <xf numFmtId="0" fontId="9" fillId="2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7" xfId="0" applyNumberFormat="1" applyFont="1" applyFill="1" applyBorder="1" applyAlignment="1" applyProtection="1">
      <alignment horizontal="center" vertical="top"/>
      <protection locked="0"/>
    </xf>
    <xf numFmtId="0" fontId="0" fillId="3" borderId="0" xfId="0" applyFill="1" applyProtection="1"/>
    <xf numFmtId="0" fontId="12" fillId="4" borderId="10" xfId="0" applyFont="1" applyFill="1" applyBorder="1" applyAlignment="1" applyProtection="1">
      <alignment horizontal="center" vertical="center"/>
    </xf>
    <xf numFmtId="0" fontId="12" fillId="4" borderId="12" xfId="0" applyFont="1" applyFill="1" applyBorder="1" applyAlignment="1" applyProtection="1">
      <alignment horizontal="center" vertical="center"/>
    </xf>
    <xf numFmtId="0" fontId="6" fillId="0" borderId="1" xfId="0" applyFont="1" applyBorder="1"/>
    <xf numFmtId="0" fontId="18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18" fillId="0" borderId="1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6" fillId="2" borderId="1" xfId="0" quotePrefix="1" applyFont="1" applyFill="1" applyBorder="1" applyAlignment="1" applyProtection="1">
      <alignment horizontal="center"/>
    </xf>
    <xf numFmtId="1" fontId="6" fillId="0" borderId="1" xfId="0" applyNumberFormat="1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/>
    <xf numFmtId="0" fontId="21" fillId="0" borderId="0" xfId="0" applyNumberFormat="1" applyFont="1" applyAlignment="1">
      <alignment horizontal="center"/>
    </xf>
    <xf numFmtId="0" fontId="23" fillId="0" borderId="0" xfId="0" applyNumberFormat="1" applyFont="1" applyAlignme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2" fillId="0" borderId="0" xfId="0" applyFont="1"/>
    <xf numFmtId="0" fontId="24" fillId="2" borderId="1" xfId="0" applyFont="1" applyFill="1" applyBorder="1" applyAlignment="1" applyProtection="1">
      <alignment horizontal="center"/>
    </xf>
    <xf numFmtId="0" fontId="25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25" fillId="0" borderId="1" xfId="0" quotePrefix="1" applyFont="1" applyBorder="1" applyAlignment="1">
      <alignment horizontal="center"/>
    </xf>
    <xf numFmtId="0" fontId="24" fillId="2" borderId="1" xfId="0" quotePrefix="1" applyFont="1" applyFill="1" applyBorder="1" applyAlignment="1" applyProtection="1">
      <alignment horizontal="center"/>
    </xf>
    <xf numFmtId="0" fontId="22" fillId="2" borderId="1" xfId="0" applyFont="1" applyFill="1" applyBorder="1" applyAlignment="1">
      <alignment horizontal="center"/>
    </xf>
    <xf numFmtId="0" fontId="26" fillId="2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0" fillId="0" borderId="0" xfId="0" applyNumberFormat="1" applyFill="1" applyProtection="1">
      <protection locked="0"/>
    </xf>
    <xf numFmtId="1" fontId="9" fillId="2" borderId="7" xfId="0" applyNumberFormat="1" applyFont="1" applyFill="1" applyBorder="1" applyAlignment="1" applyProtection="1">
      <alignment horizontal="center" vertical="top"/>
      <protection locked="0"/>
    </xf>
    <xf numFmtId="0" fontId="16" fillId="4" borderId="0" xfId="0" applyNumberFormat="1" applyFont="1" applyFill="1" applyAlignment="1" applyProtection="1">
      <alignment horizontal="center"/>
    </xf>
    <xf numFmtId="0" fontId="17" fillId="2" borderId="16" xfId="0" applyFont="1" applyFill="1" applyBorder="1" applyAlignment="1" applyProtection="1">
      <alignment horizontal="left"/>
      <protection locked="0"/>
    </xf>
    <xf numFmtId="0" fontId="17" fillId="2" borderId="17" xfId="0" applyFont="1" applyFill="1" applyBorder="1" applyAlignment="1" applyProtection="1">
      <alignment horizontal="left"/>
      <protection locked="0"/>
    </xf>
    <xf numFmtId="0" fontId="17" fillId="2" borderId="18" xfId="0" applyFont="1" applyFill="1" applyBorder="1" applyAlignment="1" applyProtection="1">
      <alignment horizontal="left"/>
      <protection locked="0"/>
    </xf>
    <xf numFmtId="0" fontId="9" fillId="4" borderId="35" xfId="0" applyNumberFormat="1" applyFont="1" applyFill="1" applyBorder="1" applyAlignment="1" applyProtection="1">
      <alignment horizontal="center" vertical="center"/>
    </xf>
    <xf numFmtId="0" fontId="9" fillId="4" borderId="9" xfId="2" applyFont="1" applyFill="1" applyBorder="1" applyAlignment="1" applyProtection="1">
      <alignment horizontal="center" vertical="center"/>
    </xf>
    <xf numFmtId="0" fontId="9" fillId="4" borderId="11" xfId="2" applyFont="1" applyFill="1" applyBorder="1" applyAlignment="1" applyProtection="1">
      <alignment horizontal="center" vertical="center"/>
    </xf>
    <xf numFmtId="1" fontId="11" fillId="8" borderId="9" xfId="0" applyNumberFormat="1" applyFont="1" applyFill="1" applyBorder="1" applyAlignment="1" applyProtection="1">
      <alignment horizontal="center" vertical="center"/>
      <protection locked="0"/>
    </xf>
    <xf numFmtId="1" fontId="11" fillId="8" borderId="11" xfId="0" applyNumberFormat="1" applyFont="1" applyFill="1" applyBorder="1" applyAlignment="1" applyProtection="1">
      <alignment horizontal="center" vertical="center"/>
      <protection locked="0"/>
    </xf>
    <xf numFmtId="0" fontId="11" fillId="7" borderId="9" xfId="0" applyNumberFormat="1" applyFont="1" applyFill="1" applyBorder="1" applyAlignment="1" applyProtection="1">
      <alignment horizontal="center" vertical="center"/>
    </xf>
    <xf numFmtId="0" fontId="11" fillId="7" borderId="7" xfId="0" applyNumberFormat="1" applyFont="1" applyFill="1" applyBorder="1" applyAlignment="1" applyProtection="1">
      <alignment horizontal="center" vertical="center"/>
    </xf>
    <xf numFmtId="0" fontId="16" fillId="0" borderId="0" xfId="0" applyFont="1" applyAlignment="1" applyProtection="1">
      <alignment horizontal="left"/>
    </xf>
    <xf numFmtId="14" fontId="17" fillId="2" borderId="23" xfId="0" applyNumberFormat="1" applyFont="1" applyFill="1" applyBorder="1" applyAlignment="1" applyProtection="1">
      <alignment horizontal="center" vertical="center"/>
      <protection locked="0"/>
    </xf>
    <xf numFmtId="14" fontId="17" fillId="2" borderId="24" xfId="0" applyNumberFormat="1" applyFont="1" applyFill="1" applyBorder="1" applyAlignment="1" applyProtection="1">
      <alignment horizontal="center" vertical="center"/>
      <protection locked="0"/>
    </xf>
    <xf numFmtId="14" fontId="12" fillId="4" borderId="6" xfId="0" applyNumberFormat="1" applyFont="1" applyFill="1" applyBorder="1" applyAlignment="1" applyProtection="1">
      <alignment horizontal="center" vertical="center"/>
      <protection locked="0"/>
    </xf>
    <xf numFmtId="14" fontId="12" fillId="4" borderId="10" xfId="0" applyNumberFormat="1" applyFont="1" applyFill="1" applyBorder="1" applyAlignment="1" applyProtection="1">
      <alignment horizontal="center" vertical="center"/>
      <protection locked="0"/>
    </xf>
    <xf numFmtId="14" fontId="17" fillId="2" borderId="16" xfId="0" applyNumberFormat="1" applyFont="1" applyFill="1" applyBorder="1" applyAlignment="1" applyProtection="1">
      <alignment horizontal="center" vertical="center"/>
      <protection locked="0"/>
    </xf>
    <xf numFmtId="14" fontId="17" fillId="2" borderId="17" xfId="0" applyNumberFormat="1" applyFont="1" applyFill="1" applyBorder="1" applyAlignment="1" applyProtection="1">
      <alignment horizontal="center" vertical="center"/>
      <protection locked="0"/>
    </xf>
    <xf numFmtId="14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15" fillId="4" borderId="26" xfId="2" applyFont="1" applyFill="1" applyBorder="1" applyAlignment="1" applyProtection="1">
      <alignment horizontal="center" vertical="center"/>
    </xf>
    <xf numFmtId="0" fontId="15" fillId="4" borderId="27" xfId="2" applyFont="1" applyFill="1" applyBorder="1" applyAlignment="1" applyProtection="1">
      <alignment horizontal="center" vertical="center"/>
    </xf>
    <xf numFmtId="0" fontId="15" fillId="4" borderId="28" xfId="2" applyFont="1" applyFill="1" applyBorder="1" applyAlignment="1" applyProtection="1">
      <alignment horizontal="center" vertical="center"/>
    </xf>
    <xf numFmtId="1" fontId="11" fillId="7" borderId="44" xfId="0" applyNumberFormat="1" applyFont="1" applyFill="1" applyBorder="1" applyAlignment="1" applyProtection="1">
      <alignment horizontal="center" vertical="center"/>
    </xf>
    <xf numFmtId="1" fontId="11" fillId="8" borderId="3" xfId="0" applyNumberFormat="1" applyFont="1" applyFill="1" applyBorder="1" applyAlignment="1" applyProtection="1">
      <alignment horizontal="center" vertical="center"/>
      <protection locked="0"/>
    </xf>
    <xf numFmtId="1" fontId="11" fillId="8" borderId="8" xfId="0" applyNumberFormat="1" applyFont="1" applyFill="1" applyBorder="1" applyAlignment="1" applyProtection="1">
      <alignment horizontal="center" vertical="center"/>
      <protection locked="0"/>
    </xf>
    <xf numFmtId="0" fontId="11" fillId="7" borderId="3" xfId="0" applyNumberFormat="1" applyFont="1" applyFill="1" applyBorder="1" applyAlignment="1" applyProtection="1">
      <alignment horizontal="center" vertical="center"/>
    </xf>
    <xf numFmtId="0" fontId="11" fillId="7" borderId="6" xfId="0" applyNumberFormat="1" applyFont="1" applyFill="1" applyBorder="1" applyAlignment="1" applyProtection="1">
      <alignment horizontal="center" vertical="center"/>
    </xf>
    <xf numFmtId="0" fontId="11" fillId="2" borderId="41" xfId="2" applyFont="1" applyFill="1" applyBorder="1" applyAlignment="1" applyProtection="1">
      <alignment horizontal="center" vertical="center"/>
      <protection locked="0"/>
    </xf>
    <xf numFmtId="0" fontId="11" fillId="2" borderId="6" xfId="2" applyFont="1" applyFill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 applyProtection="1">
      <alignment horizontal="center" vertical="center"/>
      <protection locked="0"/>
    </xf>
    <xf numFmtId="0" fontId="11" fillId="2" borderId="36" xfId="2" applyFont="1" applyFill="1" applyBorder="1" applyAlignment="1" applyProtection="1">
      <alignment horizontal="center" vertical="center"/>
      <protection locked="0"/>
    </xf>
    <xf numFmtId="0" fontId="11" fillId="2" borderId="11" xfId="2" applyFont="1" applyFill="1" applyBorder="1" applyAlignment="1" applyProtection="1">
      <alignment horizontal="center" vertical="center"/>
      <protection locked="0"/>
    </xf>
    <xf numFmtId="49" fontId="11" fillId="2" borderId="9" xfId="2" applyNumberFormat="1" applyFont="1" applyFill="1" applyBorder="1" applyAlignment="1" applyProtection="1">
      <alignment horizontal="center" vertical="center"/>
      <protection locked="0"/>
    </xf>
    <xf numFmtId="49" fontId="11" fillId="2" borderId="7" xfId="2" applyNumberFormat="1" applyFont="1" applyFill="1" applyBorder="1" applyAlignment="1" applyProtection="1">
      <alignment horizontal="center" vertical="center"/>
      <protection locked="0"/>
    </xf>
    <xf numFmtId="0" fontId="11" fillId="2" borderId="7" xfId="2" applyFont="1" applyFill="1" applyBorder="1" applyAlignment="1" applyProtection="1">
      <alignment horizontal="center" vertical="center"/>
      <protection locked="0"/>
    </xf>
    <xf numFmtId="164" fontId="11" fillId="2" borderId="40" xfId="2" applyNumberFormat="1" applyFont="1" applyFill="1" applyBorder="1" applyAlignment="1" applyProtection="1">
      <alignment horizontal="center" vertical="center"/>
      <protection locked="0"/>
    </xf>
    <xf numFmtId="164" fontId="11" fillId="2" borderId="39" xfId="2" applyNumberFormat="1" applyFont="1" applyFill="1" applyBorder="1" applyAlignment="1" applyProtection="1">
      <alignment horizontal="center" vertical="center"/>
      <protection locked="0"/>
    </xf>
    <xf numFmtId="0" fontId="11" fillId="2" borderId="38" xfId="2" applyFont="1" applyFill="1" applyBorder="1" applyAlignment="1" applyProtection="1">
      <alignment horizontal="center" vertical="center"/>
      <protection locked="0"/>
    </xf>
    <xf numFmtId="0" fontId="11" fillId="2" borderId="39" xfId="2" applyFont="1" applyFill="1" applyBorder="1" applyAlignment="1" applyProtection="1">
      <alignment horizontal="center" vertical="center"/>
      <protection locked="0"/>
    </xf>
    <xf numFmtId="0" fontId="11" fillId="2" borderId="29" xfId="2" applyFont="1" applyFill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 applyProtection="1">
      <alignment horizontal="center" vertical="center"/>
      <protection locked="0"/>
    </xf>
    <xf numFmtId="0" fontId="11" fillId="2" borderId="28" xfId="2" applyFont="1" applyFill="1" applyBorder="1" applyAlignment="1" applyProtection="1">
      <alignment horizontal="center" vertical="center"/>
      <protection locked="0"/>
    </xf>
    <xf numFmtId="1" fontId="11" fillId="7" borderId="16" xfId="0" applyNumberFormat="1" applyFont="1" applyFill="1" applyBorder="1" applyAlignment="1" applyProtection="1">
      <alignment horizontal="center" vertical="center"/>
    </xf>
    <xf numFmtId="1" fontId="11" fillId="7" borderId="18" xfId="0" applyNumberFormat="1" applyFont="1" applyFill="1" applyBorder="1" applyAlignment="1" applyProtection="1">
      <alignment horizontal="center" vertical="center"/>
    </xf>
    <xf numFmtId="0" fontId="7" fillId="7" borderId="16" xfId="0" applyNumberFormat="1" applyFont="1" applyFill="1" applyBorder="1" applyAlignment="1" applyProtection="1">
      <alignment horizontal="center" vertical="center"/>
    </xf>
    <xf numFmtId="0" fontId="7" fillId="7" borderId="17" xfId="0" applyNumberFormat="1" applyFont="1" applyFill="1" applyBorder="1" applyAlignment="1" applyProtection="1">
      <alignment horizontal="center" vertical="center"/>
    </xf>
    <xf numFmtId="0" fontId="13" fillId="7" borderId="19" xfId="0" applyNumberFormat="1" applyFont="1" applyFill="1" applyBorder="1" applyAlignment="1" applyProtection="1">
      <alignment horizontal="center" vertical="center"/>
    </xf>
    <xf numFmtId="0" fontId="13" fillId="7" borderId="20" xfId="0" applyNumberFormat="1" applyFont="1" applyFill="1" applyBorder="1" applyAlignment="1" applyProtection="1">
      <alignment horizontal="center" vertical="center"/>
    </xf>
    <xf numFmtId="0" fontId="13" fillId="7" borderId="21" xfId="0" applyNumberFormat="1" applyFont="1" applyFill="1" applyBorder="1" applyAlignment="1" applyProtection="1">
      <alignment horizontal="center" vertical="center"/>
    </xf>
    <xf numFmtId="0" fontId="13" fillId="7" borderId="22" xfId="0" applyNumberFormat="1" applyFont="1" applyFill="1" applyBorder="1" applyAlignment="1" applyProtection="1">
      <alignment horizontal="center" vertical="center"/>
    </xf>
    <xf numFmtId="0" fontId="13" fillId="7" borderId="23" xfId="0" applyNumberFormat="1" applyFont="1" applyFill="1" applyBorder="1" applyAlignment="1" applyProtection="1">
      <alignment horizontal="center" vertical="center"/>
    </xf>
    <xf numFmtId="0" fontId="13" fillId="7" borderId="24" xfId="0" applyNumberFormat="1" applyFont="1" applyFill="1" applyBorder="1" applyAlignment="1" applyProtection="1">
      <alignment horizontal="center" vertical="center"/>
    </xf>
    <xf numFmtId="0" fontId="7" fillId="7" borderId="9" xfId="0" applyNumberFormat="1" applyFont="1" applyFill="1" applyBorder="1" applyAlignment="1" applyProtection="1">
      <alignment horizontal="center" vertical="center"/>
    </xf>
    <xf numFmtId="0" fontId="7" fillId="7" borderId="7" xfId="0" applyNumberFormat="1" applyFont="1" applyFill="1" applyBorder="1" applyAlignment="1" applyProtection="1">
      <alignment horizontal="center" vertical="center"/>
    </xf>
    <xf numFmtId="0" fontId="11" fillId="2" borderId="37" xfId="0" applyNumberFormat="1" applyFont="1" applyFill="1" applyBorder="1" applyAlignment="1" applyProtection="1">
      <alignment horizontal="center"/>
      <protection locked="0"/>
    </xf>
    <xf numFmtId="0" fontId="7" fillId="7" borderId="3" xfId="0" applyNumberFormat="1" applyFont="1" applyFill="1" applyBorder="1" applyAlignment="1" applyProtection="1">
      <alignment horizontal="center" vertical="center"/>
    </xf>
    <xf numFmtId="0" fontId="7" fillId="7" borderId="6" xfId="0" applyNumberFormat="1" applyFont="1" applyFill="1" applyBorder="1" applyAlignment="1" applyProtection="1">
      <alignment horizontal="center" vertical="center"/>
    </xf>
    <xf numFmtId="0" fontId="15" fillId="4" borderId="5" xfId="2" applyFont="1" applyFill="1" applyBorder="1" applyAlignment="1" applyProtection="1">
      <alignment horizontal="center" vertical="center"/>
    </xf>
    <xf numFmtId="0" fontId="15" fillId="4" borderId="0" xfId="2" applyFont="1" applyFill="1" applyBorder="1" applyAlignment="1" applyProtection="1">
      <alignment horizontal="center" vertical="center"/>
    </xf>
    <xf numFmtId="0" fontId="15" fillId="4" borderId="34" xfId="2" applyFont="1" applyFill="1" applyBorder="1" applyAlignment="1" applyProtection="1">
      <alignment horizontal="center" vertical="center"/>
    </xf>
    <xf numFmtId="1" fontId="13" fillId="6" borderId="14" xfId="0" applyNumberFormat="1" applyFont="1" applyFill="1" applyBorder="1" applyAlignment="1" applyProtection="1">
      <alignment horizontal="center" vertical="center"/>
    </xf>
    <xf numFmtId="1" fontId="13" fillId="6" borderId="15" xfId="0" applyNumberFormat="1" applyFont="1" applyFill="1" applyBorder="1" applyAlignment="1" applyProtection="1">
      <alignment horizontal="center" vertical="center"/>
    </xf>
    <xf numFmtId="0" fontId="13" fillId="6" borderId="16" xfId="0" applyNumberFormat="1" applyFont="1" applyFill="1" applyBorder="1" applyAlignment="1" applyProtection="1">
      <alignment horizontal="center" vertical="center"/>
    </xf>
    <xf numFmtId="0" fontId="13" fillId="6" borderId="17" xfId="0" applyNumberFormat="1" applyFont="1" applyFill="1" applyBorder="1" applyAlignment="1" applyProtection="1">
      <alignment horizontal="center" vertical="center"/>
    </xf>
    <xf numFmtId="0" fontId="13" fillId="6" borderId="18" xfId="0" applyNumberFormat="1" applyFont="1" applyFill="1" applyBorder="1" applyAlignment="1" applyProtection="1">
      <alignment horizontal="center" vertical="center"/>
    </xf>
    <xf numFmtId="0" fontId="11" fillId="7" borderId="16" xfId="0" applyNumberFormat="1" applyFont="1" applyFill="1" applyBorder="1" applyAlignment="1" applyProtection="1">
      <alignment horizontal="center" vertical="center"/>
    </xf>
    <xf numFmtId="0" fontId="11" fillId="7" borderId="17" xfId="0" applyNumberFormat="1" applyFont="1" applyFill="1" applyBorder="1" applyAlignment="1" applyProtection="1">
      <alignment horizontal="center" vertical="center"/>
    </xf>
    <xf numFmtId="0" fontId="11" fillId="7" borderId="44" xfId="0" applyNumberFormat="1" applyFont="1" applyFill="1" applyBorder="1" applyAlignment="1" applyProtection="1">
      <alignment horizontal="center" vertical="center"/>
    </xf>
    <xf numFmtId="0" fontId="15" fillId="4" borderId="25" xfId="2" applyFont="1" applyFill="1" applyBorder="1" applyAlignment="1" applyProtection="1">
      <alignment horizontal="center" vertical="center"/>
    </xf>
    <xf numFmtId="0" fontId="15" fillId="4" borderId="20" xfId="2" applyFont="1" applyFill="1" applyBorder="1" applyAlignment="1" applyProtection="1">
      <alignment horizontal="center" vertical="center"/>
    </xf>
    <xf numFmtId="0" fontId="12" fillId="4" borderId="29" xfId="2" applyFont="1" applyFill="1" applyBorder="1" applyAlignment="1" applyProtection="1">
      <alignment horizontal="center" vertical="center"/>
    </xf>
    <xf numFmtId="0" fontId="12" fillId="4" borderId="27" xfId="2" applyFont="1" applyFill="1" applyBorder="1" applyAlignment="1" applyProtection="1">
      <alignment horizontal="center" vertical="center"/>
    </xf>
    <xf numFmtId="0" fontId="12" fillId="4" borderId="42" xfId="2" applyFont="1" applyFill="1" applyBorder="1" applyAlignment="1" applyProtection="1">
      <alignment horizontal="center" vertical="center"/>
    </xf>
    <xf numFmtId="0" fontId="9" fillId="4" borderId="21" xfId="2" applyFont="1" applyFill="1" applyBorder="1" applyAlignment="1" applyProtection="1">
      <alignment horizontal="center" vertical="center"/>
    </xf>
    <xf numFmtId="0" fontId="9" fillId="4" borderId="34" xfId="2" applyFont="1" applyFill="1" applyBorder="1" applyAlignment="1" applyProtection="1">
      <alignment horizontal="center" vertical="center"/>
    </xf>
    <xf numFmtId="0" fontId="11" fillId="2" borderId="41" xfId="0" applyFont="1" applyFill="1" applyBorder="1" applyAlignment="1" applyProtection="1">
      <alignment horizontal="center" vertical="center" wrapText="1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2" borderId="13" xfId="0" applyFont="1" applyFill="1" applyBorder="1" applyAlignment="1" applyProtection="1">
      <alignment horizontal="center" vertical="center" wrapText="1"/>
      <protection locked="0"/>
    </xf>
    <xf numFmtId="0" fontId="14" fillId="2" borderId="23" xfId="0" applyFont="1" applyFill="1" applyBorder="1" applyAlignment="1" applyProtection="1">
      <alignment horizontal="center" vertical="center" wrapText="1"/>
      <protection locked="0"/>
    </xf>
    <xf numFmtId="0" fontId="14" fillId="2" borderId="37" xfId="0" applyFont="1" applyFill="1" applyBorder="1" applyAlignment="1" applyProtection="1">
      <alignment horizontal="center" vertical="center" wrapText="1"/>
      <protection locked="0"/>
    </xf>
    <xf numFmtId="0" fontId="14" fillId="2" borderId="24" xfId="0" applyFont="1" applyFill="1" applyBorder="1" applyAlignment="1" applyProtection="1">
      <alignment horizontal="center" vertical="center" wrapText="1"/>
      <protection locked="0"/>
    </xf>
    <xf numFmtId="0" fontId="9" fillId="4" borderId="38" xfId="2" applyFont="1" applyFill="1" applyBorder="1" applyAlignment="1" applyProtection="1">
      <alignment horizontal="center" vertical="center"/>
    </xf>
    <xf numFmtId="0" fontId="9" fillId="4" borderId="2" xfId="2" applyFont="1" applyFill="1" applyBorder="1" applyAlignment="1" applyProtection="1">
      <alignment horizontal="center" vertical="center"/>
    </xf>
    <xf numFmtId="0" fontId="9" fillId="4" borderId="43" xfId="2" applyFont="1" applyFill="1" applyBorder="1" applyAlignment="1" applyProtection="1">
      <alignment horizontal="center" vertical="center"/>
    </xf>
    <xf numFmtId="0" fontId="9" fillId="4" borderId="29" xfId="2" applyFont="1" applyFill="1" applyBorder="1" applyAlignment="1" applyProtection="1">
      <alignment horizontal="center" vertical="center"/>
    </xf>
    <xf numFmtId="0" fontId="9" fillId="4" borderId="27" xfId="2" applyFont="1" applyFill="1" applyBorder="1" applyAlignment="1" applyProtection="1">
      <alignment horizontal="center" vertical="center"/>
    </xf>
    <xf numFmtId="0" fontId="9" fillId="4" borderId="42" xfId="2" applyFont="1" applyFill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left" vertical="center"/>
    </xf>
    <xf numFmtId="0" fontId="6" fillId="4" borderId="7" xfId="0" applyFont="1" applyFill="1" applyBorder="1" applyAlignment="1" applyProtection="1">
      <alignment horizontal="left" vertical="center"/>
    </xf>
    <xf numFmtId="0" fontId="6" fillId="4" borderId="4" xfId="0" applyFont="1" applyFill="1" applyBorder="1" applyAlignment="1" applyProtection="1">
      <alignment horizontal="left" vertical="center"/>
    </xf>
    <xf numFmtId="49" fontId="17" fillId="2" borderId="16" xfId="0" applyNumberFormat="1" applyFont="1" applyFill="1" applyBorder="1" applyAlignment="1" applyProtection="1">
      <alignment horizontal="center" vertical="center"/>
      <protection locked="0"/>
    </xf>
    <xf numFmtId="49" fontId="17" fillId="2" borderId="17" xfId="0" applyNumberFormat="1" applyFont="1" applyFill="1" applyBorder="1" applyAlignment="1" applyProtection="1">
      <alignment horizontal="center" vertical="center"/>
      <protection locked="0"/>
    </xf>
    <xf numFmtId="49" fontId="17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</xf>
    <xf numFmtId="0" fontId="12" fillId="4" borderId="9" xfId="0" applyNumberFormat="1" applyFont="1" applyFill="1" applyBorder="1" applyAlignment="1" applyProtection="1">
      <alignment horizontal="center" vertical="center"/>
    </xf>
    <xf numFmtId="0" fontId="12" fillId="4" borderId="7" xfId="0" applyNumberFormat="1" applyFont="1" applyFill="1" applyBorder="1" applyAlignment="1" applyProtection="1">
      <alignment horizontal="center" vertical="center"/>
    </xf>
    <xf numFmtId="0" fontId="15" fillId="4" borderId="9" xfId="0" applyNumberFormat="1" applyFont="1" applyFill="1" applyBorder="1" applyAlignment="1" applyProtection="1">
      <alignment horizontal="center" vertical="center"/>
    </xf>
    <xf numFmtId="0" fontId="15" fillId="4" borderId="7" xfId="0" applyNumberFormat="1" applyFont="1" applyFill="1" applyBorder="1" applyAlignment="1" applyProtection="1">
      <alignment horizontal="center" vertical="center"/>
    </xf>
    <xf numFmtId="0" fontId="15" fillId="4" borderId="11" xfId="0" applyNumberFormat="1" applyFont="1" applyFill="1" applyBorder="1" applyAlignment="1" applyProtection="1">
      <alignment horizontal="center" vertical="center"/>
    </xf>
    <xf numFmtId="0" fontId="12" fillId="4" borderId="11" xfId="0" applyNumberFormat="1" applyFont="1" applyFill="1" applyBorder="1" applyAlignment="1" applyProtection="1">
      <alignment horizontal="center" vertical="center"/>
    </xf>
    <xf numFmtId="1" fontId="13" fillId="6" borderId="16" xfId="0" applyNumberFormat="1" applyFont="1" applyFill="1" applyBorder="1" applyAlignment="1" applyProtection="1">
      <alignment horizontal="center" vertical="center"/>
    </xf>
    <xf numFmtId="1" fontId="13" fillId="6" borderId="18" xfId="0" applyNumberFormat="1" applyFont="1" applyFill="1" applyBorder="1" applyAlignment="1" applyProtection="1">
      <alignment horizontal="center" vertical="center"/>
    </xf>
    <xf numFmtId="0" fontId="12" fillId="4" borderId="9" xfId="0" applyFont="1" applyFill="1" applyBorder="1" applyAlignment="1" applyProtection="1">
      <alignment horizontal="center" vertical="center"/>
    </xf>
    <xf numFmtId="0" fontId="12" fillId="4" borderId="7" xfId="0" applyFont="1" applyFill="1" applyBorder="1" applyAlignment="1" applyProtection="1">
      <alignment horizontal="center" vertical="center"/>
    </xf>
    <xf numFmtId="0" fontId="12" fillId="4" borderId="10" xfId="0" applyFont="1" applyFill="1" applyBorder="1" applyAlignment="1" applyProtection="1">
      <alignment horizontal="center" vertical="center"/>
    </xf>
    <xf numFmtId="14" fontId="17" fillId="2" borderId="35" xfId="0" applyNumberFormat="1" applyFont="1" applyFill="1" applyBorder="1" applyAlignment="1" applyProtection="1">
      <alignment horizontal="center" vertical="center"/>
      <protection locked="0"/>
    </xf>
    <xf numFmtId="14" fontId="17" fillId="2" borderId="20" xfId="0" applyNumberFormat="1" applyFont="1" applyFill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/>
    </xf>
    <xf numFmtId="0" fontId="12" fillId="4" borderId="13" xfId="0" applyFont="1" applyFill="1" applyBorder="1" applyAlignment="1" applyProtection="1">
      <alignment horizontal="center" vertical="center"/>
    </xf>
    <xf numFmtId="0" fontId="15" fillId="4" borderId="33" xfId="0" applyNumberFormat="1" applyFont="1" applyFill="1" applyBorder="1" applyAlignment="1" applyProtection="1">
      <alignment horizontal="center" vertical="center"/>
    </xf>
    <xf numFmtId="0" fontId="13" fillId="6" borderId="14" xfId="0" applyNumberFormat="1" applyFont="1" applyFill="1" applyBorder="1" applyAlignment="1" applyProtection="1">
      <alignment horizontal="center" vertical="center"/>
    </xf>
    <xf numFmtId="0" fontId="13" fillId="6" borderId="30" xfId="0" applyNumberFormat="1" applyFont="1" applyFill="1" applyBorder="1" applyAlignment="1" applyProtection="1">
      <alignment horizontal="center" vertical="center"/>
    </xf>
    <xf numFmtId="0" fontId="13" fillId="6" borderId="15" xfId="0" applyNumberFormat="1" applyFont="1" applyFill="1" applyBorder="1" applyAlignment="1" applyProtection="1">
      <alignment horizontal="center" vertical="center"/>
    </xf>
    <xf numFmtId="0" fontId="18" fillId="4" borderId="7" xfId="0" applyNumberFormat="1" applyFont="1" applyFill="1" applyBorder="1" applyAlignment="1" applyProtection="1">
      <alignment horizontal="center"/>
      <protection locked="0"/>
    </xf>
    <xf numFmtId="0" fontId="18" fillId="4" borderId="11" xfId="0" applyNumberFormat="1" applyFont="1" applyFill="1" applyBorder="1" applyAlignment="1" applyProtection="1">
      <alignment horizontal="center"/>
      <protection locked="0"/>
    </xf>
    <xf numFmtId="0" fontId="12" fillId="4" borderId="3" xfId="0" applyNumberFormat="1" applyFont="1" applyFill="1" applyBorder="1" applyAlignment="1" applyProtection="1">
      <alignment horizontal="center" vertical="center"/>
    </xf>
    <xf numFmtId="0" fontId="13" fillId="6" borderId="31" xfId="0" applyNumberFormat="1" applyFont="1" applyFill="1" applyBorder="1" applyAlignment="1" applyProtection="1">
      <alignment horizontal="center" vertical="center"/>
    </xf>
    <xf numFmtId="0" fontId="13" fillId="6" borderId="32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 applyProtection="1">
      <alignment horizontal="center" vertical="center"/>
    </xf>
    <xf numFmtId="0" fontId="13" fillId="6" borderId="19" xfId="0" applyNumberFormat="1" applyFont="1" applyFill="1" applyBorder="1" applyAlignment="1" applyProtection="1">
      <alignment horizontal="center" vertical="center"/>
    </xf>
    <xf numFmtId="0" fontId="13" fillId="6" borderId="20" xfId="0" applyNumberFormat="1" applyFont="1" applyFill="1" applyBorder="1" applyAlignment="1" applyProtection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5">
    <cellStyle name="Navadno" xfId="0" builtinId="0"/>
    <cellStyle name="Standard_10 Spieltag" xfId="1"/>
    <cellStyle name="Standard_SPIELBER" xfId="2"/>
    <cellStyle name="Währung [0]_NBC-Form-Abnahme-G" xfId="3"/>
    <cellStyle name="Währung_NBC-Form-Abnahme-G" xfId="4"/>
  </cellStyles>
  <dxfs count="1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2</xdr:col>
      <xdr:colOff>95250</xdr:colOff>
      <xdr:row>5</xdr:row>
      <xdr:rowOff>152400</xdr:rowOff>
    </xdr:to>
    <xdr:pic>
      <xdr:nvPicPr>
        <xdr:cNvPr id="1064" name="Picture 25" descr="KZS grb varianta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"/>
          <a:ext cx="8191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3"/>
  <sheetViews>
    <sheetView showGridLines="0" tabSelected="1" zoomScaleNormal="100" workbookViewId="0">
      <selection activeCell="A11" sqref="A11:E11"/>
    </sheetView>
  </sheetViews>
  <sheetFormatPr defaultColWidth="11.42578125" defaultRowHeight="12.75" x14ac:dyDescent="0.2"/>
  <cols>
    <col min="1" max="1" width="6" style="3" customWidth="1"/>
    <col min="2" max="2" width="4.85546875" style="3" customWidth="1"/>
    <col min="3" max="3" width="3.140625" style="3" customWidth="1"/>
    <col min="4" max="4" width="6.85546875" style="3" customWidth="1"/>
    <col min="5" max="5" width="4.140625" style="3" customWidth="1"/>
    <col min="6" max="6" width="4.42578125" style="3" customWidth="1"/>
    <col min="7" max="7" width="4.5703125" style="3" customWidth="1"/>
    <col min="8" max="8" width="5.28515625" style="3" bestFit="1" customWidth="1"/>
    <col min="9" max="9" width="3.28515625" style="3" customWidth="1"/>
    <col min="10" max="10" width="1.7109375" style="3" customWidth="1"/>
    <col min="11" max="11" width="1.42578125" style="3" customWidth="1"/>
    <col min="12" max="12" width="3.42578125" style="3" customWidth="1"/>
    <col min="13" max="15" width="1.7109375" style="3" customWidth="1"/>
    <col min="16" max="16" width="6" style="3" customWidth="1"/>
    <col min="17" max="17" width="4.85546875" style="3" customWidth="1"/>
    <col min="18" max="18" width="3.28515625" style="3" customWidth="1"/>
    <col min="19" max="19" width="6.85546875" style="3" customWidth="1"/>
    <col min="20" max="20" width="4.28515625" style="3" customWidth="1"/>
    <col min="21" max="21" width="4.42578125" style="3" customWidth="1"/>
    <col min="22" max="22" width="4.5703125" style="3" customWidth="1"/>
    <col min="23" max="23" width="5.28515625" style="3" customWidth="1"/>
    <col min="24" max="24" width="3.28515625" style="3" customWidth="1"/>
    <col min="25" max="25" width="1.7109375" style="3" customWidth="1"/>
    <col min="26" max="26" width="1.42578125" style="3" customWidth="1"/>
    <col min="27" max="27" width="3.42578125" style="3" customWidth="1"/>
    <col min="28" max="16384" width="11.42578125" style="6"/>
  </cols>
  <sheetData>
    <row r="1" spans="1:27" ht="15" x14ac:dyDescent="0.25">
      <c r="B1" s="4"/>
      <c r="C1" s="4"/>
      <c r="D1" s="4"/>
      <c r="E1" s="4"/>
      <c r="F1" s="5"/>
      <c r="G1" s="5"/>
      <c r="H1" s="5"/>
      <c r="I1" s="5"/>
      <c r="J1" s="5"/>
      <c r="K1" s="5"/>
      <c r="L1" s="5"/>
      <c r="M1" s="5"/>
      <c r="N1" s="5" t="s">
        <v>1</v>
      </c>
      <c r="O1" s="5"/>
      <c r="P1" s="5"/>
      <c r="Q1" s="5"/>
      <c r="R1" s="5"/>
      <c r="S1" s="5"/>
      <c r="T1" s="5"/>
      <c r="U1" s="4"/>
      <c r="V1" s="93" t="s">
        <v>23</v>
      </c>
      <c r="W1" s="93"/>
      <c r="X1" s="93"/>
      <c r="Y1" s="93"/>
      <c r="Z1" s="93"/>
      <c r="AA1" s="93"/>
    </row>
    <row r="2" spans="1:27" ht="12.75" customHeight="1" x14ac:dyDescent="0.25">
      <c r="A2" s="6"/>
      <c r="B2" s="6"/>
      <c r="C2" s="6"/>
      <c r="D2" s="6"/>
      <c r="E2" s="6"/>
      <c r="F2" s="47"/>
      <c r="G2" s="47"/>
      <c r="H2" s="7"/>
      <c r="I2" s="8"/>
      <c r="J2" s="8"/>
      <c r="K2" s="8"/>
      <c r="L2" s="8"/>
      <c r="M2" s="8"/>
      <c r="N2" s="8" t="s">
        <v>22</v>
      </c>
      <c r="O2" s="8"/>
      <c r="P2" s="8"/>
      <c r="Q2" s="8"/>
      <c r="R2" s="8"/>
      <c r="S2" s="47"/>
      <c r="T2" s="47"/>
      <c r="U2" s="6"/>
      <c r="V2" s="93" t="s">
        <v>24</v>
      </c>
      <c r="W2" s="93"/>
      <c r="X2" s="93"/>
      <c r="Y2" s="93"/>
      <c r="Z2" s="93"/>
      <c r="AA2" s="93"/>
    </row>
    <row r="3" spans="1:27" ht="13.5" thickBot="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9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ht="15" customHeight="1" thickBot="1" x14ac:dyDescent="0.25">
      <c r="A4" s="6"/>
      <c r="B4" s="6"/>
      <c r="C4" s="6"/>
      <c r="D4" s="169" t="s">
        <v>8</v>
      </c>
      <c r="E4" s="170"/>
      <c r="F4" s="171"/>
      <c r="G4" s="83" t="s">
        <v>42</v>
      </c>
      <c r="H4" s="84"/>
      <c r="I4" s="84"/>
      <c r="J4" s="84"/>
      <c r="K4" s="84"/>
      <c r="L4" s="85"/>
      <c r="M4" s="6"/>
      <c r="N4" s="6"/>
      <c r="O4" s="6"/>
      <c r="P4" s="10" t="s">
        <v>2</v>
      </c>
      <c r="Q4" s="98" t="s">
        <v>40</v>
      </c>
      <c r="R4" s="99"/>
      <c r="S4" s="99"/>
      <c r="T4" s="100"/>
      <c r="U4" s="189" t="s">
        <v>9</v>
      </c>
      <c r="V4" s="190"/>
      <c r="W4" s="98">
        <v>41595</v>
      </c>
      <c r="X4" s="99"/>
      <c r="Y4" s="99"/>
      <c r="Z4" s="99"/>
      <c r="AA4" s="100"/>
    </row>
    <row r="5" spans="1:27" ht="15" customHeight="1" thickBot="1" x14ac:dyDescent="0.25">
      <c r="A5" s="6"/>
      <c r="B5" s="6"/>
      <c r="C5" s="6"/>
      <c r="D5" s="169" t="s">
        <v>18</v>
      </c>
      <c r="E5" s="170"/>
      <c r="F5" s="171"/>
      <c r="G5" s="83" t="s">
        <v>51</v>
      </c>
      <c r="H5" s="84"/>
      <c r="I5" s="84"/>
      <c r="J5" s="84"/>
      <c r="K5" s="84"/>
      <c r="L5" s="85"/>
      <c r="M5" s="6"/>
      <c r="N5" s="6"/>
      <c r="O5" s="6"/>
      <c r="P5" s="200" t="s">
        <v>4</v>
      </c>
      <c r="Q5" s="190"/>
      <c r="R5" s="98" t="s">
        <v>41</v>
      </c>
      <c r="S5" s="99"/>
      <c r="T5" s="187"/>
      <c r="U5" s="188"/>
      <c r="V5" s="96" t="s">
        <v>27</v>
      </c>
      <c r="W5" s="97"/>
      <c r="X5" s="94" t="s">
        <v>28</v>
      </c>
      <c r="Y5" s="95"/>
      <c r="Z5" s="94" t="s">
        <v>29</v>
      </c>
      <c r="AA5" s="95"/>
    </row>
    <row r="6" spans="1:27" ht="15" customHeight="1" thickBot="1" x14ac:dyDescent="0.25">
      <c r="A6" s="6"/>
      <c r="B6" s="6"/>
      <c r="C6" s="6"/>
      <c r="D6" s="169" t="s">
        <v>25</v>
      </c>
      <c r="E6" s="170"/>
      <c r="F6" s="171"/>
      <c r="G6" s="83"/>
      <c r="H6" s="84"/>
      <c r="I6" s="84"/>
      <c r="J6" s="84"/>
      <c r="K6" s="84"/>
      <c r="L6" s="85"/>
      <c r="M6" s="6"/>
      <c r="N6" s="6"/>
      <c r="O6" s="6"/>
      <c r="P6" s="184" t="s">
        <v>26</v>
      </c>
      <c r="Q6" s="185"/>
      <c r="R6" s="186"/>
      <c r="S6" s="49" t="s">
        <v>3</v>
      </c>
      <c r="T6" s="172" t="s">
        <v>52</v>
      </c>
      <c r="U6" s="173"/>
      <c r="V6" s="174"/>
      <c r="W6" s="48" t="s">
        <v>3</v>
      </c>
      <c r="X6" s="172" t="s">
        <v>43</v>
      </c>
      <c r="Y6" s="173"/>
      <c r="Z6" s="173"/>
      <c r="AA6" s="174"/>
    </row>
    <row r="7" spans="1:27" ht="13.5" thickBot="1" x14ac:dyDescent="0.25">
      <c r="A7" s="175"/>
      <c r="B7" s="175"/>
      <c r="C7" s="175"/>
      <c r="D7" s="175"/>
      <c r="E7" s="11"/>
      <c r="G7" s="12"/>
      <c r="H7" s="13"/>
      <c r="I7" s="14"/>
      <c r="J7" s="14"/>
      <c r="K7" s="15"/>
      <c r="L7" s="12"/>
      <c r="M7" s="6"/>
      <c r="N7" s="6"/>
      <c r="O7" s="6"/>
    </row>
    <row r="8" spans="1:27" x14ac:dyDescent="0.2">
      <c r="A8" s="166" t="s">
        <v>19</v>
      </c>
      <c r="B8" s="167"/>
      <c r="C8" s="167"/>
      <c r="D8" s="167"/>
      <c r="E8" s="168"/>
      <c r="F8" s="152" t="s">
        <v>5</v>
      </c>
      <c r="G8" s="153"/>
      <c r="H8" s="153"/>
      <c r="I8" s="153"/>
      <c r="J8" s="153"/>
      <c r="K8" s="153"/>
      <c r="L8" s="154"/>
      <c r="M8" s="16"/>
      <c r="N8" s="16"/>
      <c r="O8" s="16"/>
      <c r="P8" s="166" t="s">
        <v>19</v>
      </c>
      <c r="Q8" s="167"/>
      <c r="R8" s="167"/>
      <c r="S8" s="167"/>
      <c r="T8" s="168"/>
      <c r="U8" s="152" t="s">
        <v>7</v>
      </c>
      <c r="V8" s="153"/>
      <c r="W8" s="153"/>
      <c r="X8" s="153"/>
      <c r="Y8" s="153"/>
      <c r="Z8" s="153"/>
      <c r="AA8" s="154"/>
    </row>
    <row r="9" spans="1:27" ht="13.15" customHeight="1" x14ac:dyDescent="0.2">
      <c r="A9" s="155" t="s">
        <v>30</v>
      </c>
      <c r="B9" s="156"/>
      <c r="C9" s="87" t="s">
        <v>21</v>
      </c>
      <c r="D9" s="88"/>
      <c r="E9" s="17" t="s">
        <v>20</v>
      </c>
      <c r="F9" s="157" t="s">
        <v>53</v>
      </c>
      <c r="G9" s="158"/>
      <c r="H9" s="158"/>
      <c r="I9" s="158"/>
      <c r="J9" s="158"/>
      <c r="K9" s="158"/>
      <c r="L9" s="159"/>
      <c r="M9" s="16"/>
      <c r="N9" s="16"/>
      <c r="O9" s="16"/>
      <c r="P9" s="155" t="s">
        <v>30</v>
      </c>
      <c r="Q9" s="156"/>
      <c r="R9" s="87" t="s">
        <v>21</v>
      </c>
      <c r="S9" s="88"/>
      <c r="T9" s="17" t="s">
        <v>20</v>
      </c>
      <c r="U9" s="157" t="s">
        <v>50</v>
      </c>
      <c r="V9" s="158"/>
      <c r="W9" s="158"/>
      <c r="X9" s="158"/>
      <c r="Y9" s="158"/>
      <c r="Z9" s="158"/>
      <c r="AA9" s="159"/>
    </row>
    <row r="10" spans="1:27" ht="13.5" thickBot="1" x14ac:dyDescent="0.25">
      <c r="A10" s="163" t="s">
        <v>6</v>
      </c>
      <c r="B10" s="164"/>
      <c r="C10" s="164"/>
      <c r="D10" s="164"/>
      <c r="E10" s="165"/>
      <c r="F10" s="160"/>
      <c r="G10" s="161"/>
      <c r="H10" s="161"/>
      <c r="I10" s="161"/>
      <c r="J10" s="161"/>
      <c r="K10" s="161"/>
      <c r="L10" s="162"/>
      <c r="M10" s="16"/>
      <c r="N10" s="16"/>
      <c r="O10" s="16"/>
      <c r="P10" s="163" t="s">
        <v>6</v>
      </c>
      <c r="Q10" s="164"/>
      <c r="R10" s="164"/>
      <c r="S10" s="164"/>
      <c r="T10" s="165"/>
      <c r="U10" s="160"/>
      <c r="V10" s="161"/>
      <c r="W10" s="161"/>
      <c r="X10" s="161"/>
      <c r="Y10" s="161"/>
      <c r="Z10" s="161"/>
      <c r="AA10" s="162"/>
    </row>
    <row r="11" spans="1:27" ht="15" customHeight="1" thickBot="1" x14ac:dyDescent="0.25">
      <c r="A11" s="121" t="s">
        <v>54</v>
      </c>
      <c r="B11" s="122"/>
      <c r="C11" s="122"/>
      <c r="D11" s="122"/>
      <c r="E11" s="123"/>
      <c r="F11" s="101" t="s">
        <v>31</v>
      </c>
      <c r="G11" s="103"/>
      <c r="H11" s="101" t="s">
        <v>10</v>
      </c>
      <c r="I11" s="102"/>
      <c r="J11" s="103"/>
      <c r="K11" s="150" t="s">
        <v>11</v>
      </c>
      <c r="L11" s="151"/>
      <c r="M11" s="16"/>
      <c r="N11" s="16"/>
      <c r="O11" s="16"/>
      <c r="P11" s="121" t="s">
        <v>47</v>
      </c>
      <c r="Q11" s="122"/>
      <c r="R11" s="122"/>
      <c r="S11" s="122"/>
      <c r="T11" s="123"/>
      <c r="U11" s="101" t="s">
        <v>31</v>
      </c>
      <c r="V11" s="103"/>
      <c r="W11" s="101" t="s">
        <v>10</v>
      </c>
      <c r="X11" s="102"/>
      <c r="Y11" s="103"/>
      <c r="Z11" s="150" t="s">
        <v>11</v>
      </c>
      <c r="AA11" s="151"/>
    </row>
    <row r="12" spans="1:27" ht="15" customHeight="1" x14ac:dyDescent="0.2">
      <c r="A12" s="112"/>
      <c r="B12" s="113"/>
      <c r="C12" s="114"/>
      <c r="D12" s="115"/>
      <c r="E12" s="1"/>
      <c r="F12" s="89">
        <v>101</v>
      </c>
      <c r="G12" s="90"/>
      <c r="H12" s="91">
        <f>IF(F12=0,0,IF(F12&gt;U12,1,IF(F12&lt;U12,0,IF(F12=U12,0.5,"?"))))</f>
        <v>0</v>
      </c>
      <c r="I12" s="92"/>
      <c r="J12" s="92"/>
      <c r="K12" s="128">
        <f>IF(H16=0,0,IF(H16&gt;W16,1,IF(H16&lt;W16,0,IF(AND(H16=W16,F16&gt;U16),1,IF(AND(H16=W16,F16&lt;U16),0,IF(AND(H16=W16,F16=U16),0.5," "))))))</f>
        <v>0</v>
      </c>
      <c r="L12" s="129"/>
      <c r="M12" s="16"/>
      <c r="N12" s="16"/>
      <c r="O12" s="16"/>
      <c r="P12" s="112"/>
      <c r="Q12" s="113"/>
      <c r="R12" s="114"/>
      <c r="S12" s="115"/>
      <c r="T12" s="1"/>
      <c r="U12" s="89">
        <v>132</v>
      </c>
      <c r="V12" s="90"/>
      <c r="W12" s="134">
        <f>IF(U12=0,0,IF(U12&gt;F12,1,IF(U12&lt;F12,0,IF(U12=F12,0.5,"?"))))</f>
        <v>1</v>
      </c>
      <c r="X12" s="135"/>
      <c r="Y12" s="135"/>
      <c r="Z12" s="128">
        <f>IF(W16=0,0,IF(W16&gt;H16,1,IF(W16&lt;H16,0,IF(AND(W16=H16,U16&gt;F16),1,IF(AND(W16=H16,U16&lt;F16),0,IF(AND(W16=H16,U16=F16),0.5," "))))))</f>
        <v>1</v>
      </c>
      <c r="AA12" s="129"/>
    </row>
    <row r="13" spans="1:27" ht="15" customHeight="1" x14ac:dyDescent="0.2">
      <c r="A13" s="112"/>
      <c r="B13" s="116"/>
      <c r="C13" s="116"/>
      <c r="D13" s="116"/>
      <c r="E13" s="113"/>
      <c r="F13" s="89">
        <v>134</v>
      </c>
      <c r="G13" s="90"/>
      <c r="H13" s="91">
        <f>IF(F13=0,0,IF(F13&gt;U13,1,IF(F13&lt;U13,0,IF(F13=U13,0.5,"?"))))</f>
        <v>1</v>
      </c>
      <c r="I13" s="92"/>
      <c r="J13" s="92"/>
      <c r="K13" s="130"/>
      <c r="L13" s="131"/>
      <c r="M13" s="16"/>
      <c r="N13" s="16"/>
      <c r="O13" s="16"/>
      <c r="P13" s="112"/>
      <c r="Q13" s="116"/>
      <c r="R13" s="116"/>
      <c r="S13" s="116"/>
      <c r="T13" s="113"/>
      <c r="U13" s="89">
        <v>124</v>
      </c>
      <c r="V13" s="90"/>
      <c r="W13" s="134">
        <f>IF(U13=0,0,IF(U13&gt;F13,1,IF(U13&lt;F13,0,IF(U13=F13,0.5,"?"))))</f>
        <v>0</v>
      </c>
      <c r="X13" s="135"/>
      <c r="Y13" s="135"/>
      <c r="Z13" s="130"/>
      <c r="AA13" s="131"/>
    </row>
    <row r="14" spans="1:27" ht="15" customHeight="1" x14ac:dyDescent="0.2">
      <c r="A14" s="112"/>
      <c r="B14" s="113"/>
      <c r="C14" s="114"/>
      <c r="D14" s="115"/>
      <c r="E14" s="1"/>
      <c r="F14" s="89">
        <v>117</v>
      </c>
      <c r="G14" s="90"/>
      <c r="H14" s="91">
        <f>IF(F14=0,0,IF(F14&gt;U14,1,IF(F14&lt;U14,0,IF(F14=U14,0.5,"?"))))</f>
        <v>0</v>
      </c>
      <c r="I14" s="92"/>
      <c r="J14" s="92"/>
      <c r="K14" s="130"/>
      <c r="L14" s="131"/>
      <c r="M14" s="16"/>
      <c r="N14" s="16"/>
      <c r="O14" s="16"/>
      <c r="P14" s="112"/>
      <c r="Q14" s="113"/>
      <c r="R14" s="114"/>
      <c r="S14" s="115"/>
      <c r="T14" s="1"/>
      <c r="U14" s="89">
        <v>159</v>
      </c>
      <c r="V14" s="90"/>
      <c r="W14" s="134">
        <f>IF(U14=0,0,IF(U14&gt;F14,1,IF(U14&lt;F14,0,IF(U14=F14,0.5,"?"))))</f>
        <v>1</v>
      </c>
      <c r="X14" s="135"/>
      <c r="Y14" s="135"/>
      <c r="Z14" s="130"/>
      <c r="AA14" s="131"/>
    </row>
    <row r="15" spans="1:27" ht="15" customHeight="1" thickBot="1" x14ac:dyDescent="0.25">
      <c r="A15" s="109"/>
      <c r="B15" s="110"/>
      <c r="C15" s="110"/>
      <c r="D15" s="110"/>
      <c r="E15" s="111"/>
      <c r="F15" s="105">
        <v>132</v>
      </c>
      <c r="G15" s="106"/>
      <c r="H15" s="107">
        <f>IF(F15=0,0,IF(F15&gt;U15,1,IF(F15&lt;U15,0,IF(F15=U15,0.5,"?"))))</f>
        <v>0</v>
      </c>
      <c r="I15" s="108"/>
      <c r="J15" s="108"/>
      <c r="K15" s="130"/>
      <c r="L15" s="131"/>
      <c r="M15" s="16"/>
      <c r="N15" s="16"/>
      <c r="O15" s="16"/>
      <c r="P15" s="112"/>
      <c r="Q15" s="116"/>
      <c r="R15" s="116"/>
      <c r="S15" s="116"/>
      <c r="T15" s="113"/>
      <c r="U15" s="105">
        <v>135</v>
      </c>
      <c r="V15" s="106"/>
      <c r="W15" s="137">
        <f>IF(U15=0,0,IF(U15&gt;F15,1,IF(U15&lt;F15,0,IF(U15=F15,0.5,"?"))))</f>
        <v>1</v>
      </c>
      <c r="X15" s="138"/>
      <c r="Y15" s="138"/>
      <c r="Z15" s="130"/>
      <c r="AA15" s="131"/>
    </row>
    <row r="16" spans="1:27" ht="15" customHeight="1" thickBot="1" x14ac:dyDescent="0.25">
      <c r="A16" s="119"/>
      <c r="B16" s="120"/>
      <c r="C16" s="117"/>
      <c r="D16" s="118"/>
      <c r="E16" s="2"/>
      <c r="F16" s="104">
        <f>SUM(F12:G15)</f>
        <v>484</v>
      </c>
      <c r="G16" s="104"/>
      <c r="H16" s="149">
        <f>SUM(H12:J15)</f>
        <v>1</v>
      </c>
      <c r="I16" s="149"/>
      <c r="J16" s="147"/>
      <c r="K16" s="132"/>
      <c r="L16" s="133"/>
      <c r="M16" s="16"/>
      <c r="N16" s="16"/>
      <c r="O16" s="16"/>
      <c r="P16" s="119"/>
      <c r="Q16" s="120"/>
      <c r="R16" s="117"/>
      <c r="S16" s="118"/>
      <c r="T16" s="2"/>
      <c r="U16" s="124">
        <f>SUM(U12:V15)</f>
        <v>550</v>
      </c>
      <c r="V16" s="125"/>
      <c r="W16" s="126">
        <f>SUM(W12:Y15)</f>
        <v>3</v>
      </c>
      <c r="X16" s="127"/>
      <c r="Y16" s="127"/>
      <c r="Z16" s="132"/>
      <c r="AA16" s="133"/>
    </row>
    <row r="17" spans="1:27" ht="4.9000000000000004" customHeight="1" thickBot="1" x14ac:dyDescent="0.25">
      <c r="A17" s="16"/>
      <c r="B17" s="16"/>
      <c r="C17" s="16"/>
      <c r="D17" s="16"/>
      <c r="E17" s="16"/>
      <c r="F17" s="16"/>
      <c r="G17" s="16"/>
      <c r="H17" s="16"/>
      <c r="I17" s="18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</row>
    <row r="18" spans="1:27" ht="15" customHeight="1" thickBot="1" x14ac:dyDescent="0.25">
      <c r="A18" s="121" t="s">
        <v>55</v>
      </c>
      <c r="B18" s="122"/>
      <c r="C18" s="122"/>
      <c r="D18" s="122"/>
      <c r="E18" s="123"/>
      <c r="F18" s="101" t="s">
        <v>31</v>
      </c>
      <c r="G18" s="103"/>
      <c r="H18" s="101" t="s">
        <v>10</v>
      </c>
      <c r="I18" s="102"/>
      <c r="J18" s="103"/>
      <c r="K18" s="150" t="s">
        <v>11</v>
      </c>
      <c r="L18" s="151"/>
      <c r="M18" s="16"/>
      <c r="N18" s="16"/>
      <c r="O18" s="16"/>
      <c r="P18" s="121" t="s">
        <v>44</v>
      </c>
      <c r="Q18" s="122"/>
      <c r="R18" s="122"/>
      <c r="S18" s="122"/>
      <c r="T18" s="123"/>
      <c r="U18" s="101" t="s">
        <v>31</v>
      </c>
      <c r="V18" s="103"/>
      <c r="W18" s="101" t="s">
        <v>10</v>
      </c>
      <c r="X18" s="102"/>
      <c r="Y18" s="103"/>
      <c r="Z18" s="150" t="s">
        <v>11</v>
      </c>
      <c r="AA18" s="151"/>
    </row>
    <row r="19" spans="1:27" ht="15" customHeight="1" x14ac:dyDescent="0.2">
      <c r="A19" s="112"/>
      <c r="B19" s="113"/>
      <c r="C19" s="114"/>
      <c r="D19" s="115"/>
      <c r="E19" s="1"/>
      <c r="F19" s="89">
        <v>124</v>
      </c>
      <c r="G19" s="90"/>
      <c r="H19" s="91">
        <f>IF(F19=0,0,IF(F19&gt;U19,1,IF(F19&lt;U19,0,IF(F19=U19,0.5,"?"))))</f>
        <v>0</v>
      </c>
      <c r="I19" s="92"/>
      <c r="J19" s="92"/>
      <c r="K19" s="128">
        <f>IF(H23=0,0,IF(H23&gt;W23,1,IF(H23&lt;W23,0,IF(AND(H23=W23,F23&gt;U23),1,IF(AND(H23=W23,F23&lt;U23),0,IF(AND(H23=W23,F23=U23),0.5," "))))))</f>
        <v>0</v>
      </c>
      <c r="L19" s="129"/>
      <c r="M19" s="16"/>
      <c r="N19" s="16"/>
      <c r="O19" s="16"/>
      <c r="P19" s="112"/>
      <c r="Q19" s="113"/>
      <c r="R19" s="114"/>
      <c r="S19" s="115"/>
      <c r="T19" s="1"/>
      <c r="U19" s="89">
        <v>137</v>
      </c>
      <c r="V19" s="90"/>
      <c r="W19" s="134">
        <f>IF(U19=0,0,IF(U19&gt;F19,1,IF(U19&lt;F19,0,IF(U19=F19,0.5,"?"))))</f>
        <v>1</v>
      </c>
      <c r="X19" s="135"/>
      <c r="Y19" s="135"/>
      <c r="Z19" s="128">
        <f>IF(W23=0,0,IF(W23&gt;H23,1,IF(W23&lt;H23,0,IF(AND(W23=H23,U23&gt;F23),1,IF(AND(W23=H23,U23&lt;F23),0,IF(AND(W23=H23,U23=F23),0.5," "))))))</f>
        <v>1</v>
      </c>
      <c r="AA19" s="129"/>
    </row>
    <row r="20" spans="1:27" ht="15" customHeight="1" x14ac:dyDescent="0.2">
      <c r="A20" s="112"/>
      <c r="B20" s="116"/>
      <c r="C20" s="116"/>
      <c r="D20" s="116"/>
      <c r="E20" s="113"/>
      <c r="F20" s="89">
        <v>130</v>
      </c>
      <c r="G20" s="90"/>
      <c r="H20" s="91">
        <f>IF(F20=0,0,IF(F20&gt;U20,1,IF(F20&lt;U20,0,IF(F20=U20,0.5,"?"))))</f>
        <v>0</v>
      </c>
      <c r="I20" s="92"/>
      <c r="J20" s="92"/>
      <c r="K20" s="130"/>
      <c r="L20" s="131"/>
      <c r="M20" s="16"/>
      <c r="N20" s="16"/>
      <c r="O20" s="16"/>
      <c r="P20" s="112"/>
      <c r="Q20" s="116"/>
      <c r="R20" s="116"/>
      <c r="S20" s="116"/>
      <c r="T20" s="113"/>
      <c r="U20" s="89">
        <v>150</v>
      </c>
      <c r="V20" s="90"/>
      <c r="W20" s="134">
        <f>IF(U20=0,0,IF(U20&gt;F20,1,IF(U20&lt;F20,0,IF(U20=F20,0.5,"?"))))</f>
        <v>1</v>
      </c>
      <c r="X20" s="135"/>
      <c r="Y20" s="135"/>
      <c r="Z20" s="130"/>
      <c r="AA20" s="131"/>
    </row>
    <row r="21" spans="1:27" ht="15" customHeight="1" x14ac:dyDescent="0.2">
      <c r="A21" s="112"/>
      <c r="B21" s="113"/>
      <c r="C21" s="114"/>
      <c r="D21" s="115"/>
      <c r="E21" s="1"/>
      <c r="F21" s="89">
        <v>128</v>
      </c>
      <c r="G21" s="90"/>
      <c r="H21" s="91">
        <f>IF(F21=0,0,IF(F21&gt;U21,1,IF(F21&lt;U21,0,IF(F21=U21,0.5,"?"))))</f>
        <v>0</v>
      </c>
      <c r="I21" s="92"/>
      <c r="J21" s="92"/>
      <c r="K21" s="130"/>
      <c r="L21" s="131"/>
      <c r="M21" s="16"/>
      <c r="N21" s="16"/>
      <c r="O21" s="16"/>
      <c r="P21" s="112"/>
      <c r="Q21" s="113"/>
      <c r="R21" s="114"/>
      <c r="S21" s="115"/>
      <c r="T21" s="1"/>
      <c r="U21" s="89">
        <v>141</v>
      </c>
      <c r="V21" s="90"/>
      <c r="W21" s="134">
        <f>IF(U21=0,0,IF(U21&gt;F21,1,IF(U21&lt;F21,0,IF(U21=F21,0.5,"?"))))</f>
        <v>1</v>
      </c>
      <c r="X21" s="135"/>
      <c r="Y21" s="135"/>
      <c r="Z21" s="130"/>
      <c r="AA21" s="131"/>
    </row>
    <row r="22" spans="1:27" ht="15" customHeight="1" thickBot="1" x14ac:dyDescent="0.25">
      <c r="A22" s="109"/>
      <c r="B22" s="110"/>
      <c r="C22" s="110"/>
      <c r="D22" s="110"/>
      <c r="E22" s="111"/>
      <c r="F22" s="105">
        <v>115</v>
      </c>
      <c r="G22" s="106"/>
      <c r="H22" s="107">
        <f>IF(F22=0,0,IF(F22&gt;U22,1,IF(F22&lt;U22,0,IF(F22=U22,0.5,"?"))))</f>
        <v>0</v>
      </c>
      <c r="I22" s="108"/>
      <c r="J22" s="108"/>
      <c r="K22" s="130"/>
      <c r="L22" s="131"/>
      <c r="M22" s="16"/>
      <c r="N22" s="16"/>
      <c r="O22" s="16"/>
      <c r="P22" s="112"/>
      <c r="Q22" s="116"/>
      <c r="R22" s="116"/>
      <c r="S22" s="116"/>
      <c r="T22" s="113"/>
      <c r="U22" s="105">
        <v>134</v>
      </c>
      <c r="V22" s="106"/>
      <c r="W22" s="137">
        <f>IF(U22=0,0,IF(U22&gt;F22,1,IF(U22&lt;F22,0,IF(U22=F22,0.5,"?"))))</f>
        <v>1</v>
      </c>
      <c r="X22" s="138"/>
      <c r="Y22" s="138"/>
      <c r="Z22" s="130"/>
      <c r="AA22" s="131"/>
    </row>
    <row r="23" spans="1:27" ht="15" customHeight="1" thickBot="1" x14ac:dyDescent="0.25">
      <c r="A23" s="119"/>
      <c r="B23" s="120"/>
      <c r="C23" s="117"/>
      <c r="D23" s="118"/>
      <c r="E23" s="2"/>
      <c r="F23" s="124">
        <f>SUM(F19:G22)</f>
        <v>497</v>
      </c>
      <c r="G23" s="125"/>
      <c r="H23" s="147">
        <f>SUM(H19:J22)</f>
        <v>0</v>
      </c>
      <c r="I23" s="148"/>
      <c r="J23" s="148"/>
      <c r="K23" s="132"/>
      <c r="L23" s="133"/>
      <c r="M23" s="16"/>
      <c r="N23" s="16"/>
      <c r="O23" s="16"/>
      <c r="P23" s="119"/>
      <c r="Q23" s="120"/>
      <c r="R23" s="117"/>
      <c r="S23" s="118"/>
      <c r="T23" s="2"/>
      <c r="U23" s="124">
        <f>SUM(U19:V22)</f>
        <v>562</v>
      </c>
      <c r="V23" s="125"/>
      <c r="W23" s="126">
        <f>SUM(W19:Y22)</f>
        <v>4</v>
      </c>
      <c r="X23" s="127"/>
      <c r="Y23" s="127"/>
      <c r="Z23" s="132"/>
      <c r="AA23" s="133"/>
    </row>
    <row r="24" spans="1:27" ht="4.9000000000000004" customHeight="1" thickBot="1" x14ac:dyDescent="0.25">
      <c r="A24" s="16"/>
      <c r="B24" s="16"/>
      <c r="C24" s="16"/>
      <c r="D24" s="16"/>
      <c r="E24" s="16"/>
      <c r="F24" s="16"/>
      <c r="G24" s="16"/>
      <c r="H24" s="16"/>
      <c r="I24" s="18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</row>
    <row r="25" spans="1:27" ht="15" customHeight="1" thickBot="1" x14ac:dyDescent="0.25">
      <c r="A25" s="121" t="s">
        <v>56</v>
      </c>
      <c r="B25" s="122"/>
      <c r="C25" s="122"/>
      <c r="D25" s="122"/>
      <c r="E25" s="123"/>
      <c r="F25" s="101" t="s">
        <v>31</v>
      </c>
      <c r="G25" s="103"/>
      <c r="H25" s="101" t="s">
        <v>10</v>
      </c>
      <c r="I25" s="102"/>
      <c r="J25" s="103"/>
      <c r="K25" s="150" t="s">
        <v>11</v>
      </c>
      <c r="L25" s="151"/>
      <c r="M25" s="16"/>
      <c r="N25" s="16"/>
      <c r="O25" s="16"/>
      <c r="P25" s="121" t="s">
        <v>45</v>
      </c>
      <c r="Q25" s="122"/>
      <c r="R25" s="122"/>
      <c r="S25" s="122"/>
      <c r="T25" s="123"/>
      <c r="U25" s="101" t="s">
        <v>31</v>
      </c>
      <c r="V25" s="103"/>
      <c r="W25" s="101" t="s">
        <v>10</v>
      </c>
      <c r="X25" s="102"/>
      <c r="Y25" s="103"/>
      <c r="Z25" s="150" t="s">
        <v>11</v>
      </c>
      <c r="AA25" s="151"/>
    </row>
    <row r="26" spans="1:27" ht="15" customHeight="1" x14ac:dyDescent="0.2">
      <c r="A26" s="112"/>
      <c r="B26" s="113"/>
      <c r="C26" s="114"/>
      <c r="D26" s="115"/>
      <c r="E26" s="1"/>
      <c r="F26" s="89">
        <v>152</v>
      </c>
      <c r="G26" s="90"/>
      <c r="H26" s="91">
        <f>IF(F26=0,0,IF(F26&gt;U26,1,IF(F26&lt;U26,0,IF(F26=U26,0.5,"?"))))</f>
        <v>1</v>
      </c>
      <c r="I26" s="92"/>
      <c r="J26" s="92"/>
      <c r="K26" s="128">
        <f>IF(H30=0,0,IF(H30&gt;W30,1,IF(H30&lt;W30,0,IF(AND(H30=W30,F30&gt;U30),1,IF(AND(H30=W30,F30&lt;U30),0,IF(AND(H30=W30,F30=U30),0.5," "))))))</f>
        <v>1</v>
      </c>
      <c r="L26" s="129"/>
      <c r="M26" s="16"/>
      <c r="N26" s="16"/>
      <c r="O26" s="16"/>
      <c r="P26" s="112"/>
      <c r="Q26" s="113"/>
      <c r="R26" s="114"/>
      <c r="S26" s="115"/>
      <c r="T26" s="1"/>
      <c r="U26" s="89">
        <v>139</v>
      </c>
      <c r="V26" s="90"/>
      <c r="W26" s="134">
        <f>IF(U26=0,0,IF(U26&gt;F26,1,IF(U26&lt;F26,0,IF(U26=F26,0.5,"?"))))</f>
        <v>0</v>
      </c>
      <c r="X26" s="135"/>
      <c r="Y26" s="135"/>
      <c r="Z26" s="128">
        <f>IF(W30=0,0,IF(W30&gt;H30,1,IF(W30&lt;H30,0,IF(AND(W30=H30,U30&gt;F30),1,IF(AND(W30=H30,U30&lt;F30),0,IF(AND(W30=H30,U30=F30),0.5," "))))))</f>
        <v>0</v>
      </c>
      <c r="AA26" s="129"/>
    </row>
    <row r="27" spans="1:27" ht="15" customHeight="1" x14ac:dyDescent="0.2">
      <c r="A27" s="112"/>
      <c r="B27" s="116"/>
      <c r="C27" s="116"/>
      <c r="D27" s="116"/>
      <c r="E27" s="113"/>
      <c r="F27" s="89">
        <v>140</v>
      </c>
      <c r="G27" s="90"/>
      <c r="H27" s="91">
        <f>IF(F27=0,0,IF(F27&gt;U27,1,IF(F27&lt;U27,0,IF(F27=U27,0.5,"?"))))</f>
        <v>1</v>
      </c>
      <c r="I27" s="92"/>
      <c r="J27" s="92"/>
      <c r="K27" s="130"/>
      <c r="L27" s="131"/>
      <c r="M27" s="16"/>
      <c r="N27" s="16"/>
      <c r="O27" s="16"/>
      <c r="P27" s="112"/>
      <c r="Q27" s="116"/>
      <c r="R27" s="116"/>
      <c r="S27" s="116"/>
      <c r="T27" s="113"/>
      <c r="U27" s="89">
        <v>138</v>
      </c>
      <c r="V27" s="90"/>
      <c r="W27" s="134">
        <f>IF(U27=0,0,IF(U27&gt;F27,1,IF(U27&lt;F27,0,IF(U27=F27,0.5,"?"))))</f>
        <v>0</v>
      </c>
      <c r="X27" s="135"/>
      <c r="Y27" s="135"/>
      <c r="Z27" s="130"/>
      <c r="AA27" s="131"/>
    </row>
    <row r="28" spans="1:27" ht="15" customHeight="1" x14ac:dyDescent="0.2">
      <c r="A28" s="112"/>
      <c r="B28" s="113"/>
      <c r="C28" s="114"/>
      <c r="D28" s="115"/>
      <c r="E28" s="1"/>
      <c r="F28" s="89">
        <v>146</v>
      </c>
      <c r="G28" s="90"/>
      <c r="H28" s="91">
        <f>IF(F28=0,0,IF(F28&gt;U28,1,IF(F28&lt;U28,0,IF(F28=U28,0.5,"?"))))</f>
        <v>1</v>
      </c>
      <c r="I28" s="92"/>
      <c r="J28" s="92"/>
      <c r="K28" s="130"/>
      <c r="L28" s="131"/>
      <c r="M28" s="16"/>
      <c r="N28" s="16"/>
      <c r="O28" s="16"/>
      <c r="P28" s="112"/>
      <c r="Q28" s="113"/>
      <c r="R28" s="114"/>
      <c r="S28" s="115"/>
      <c r="T28" s="1"/>
      <c r="U28" s="89">
        <v>116</v>
      </c>
      <c r="V28" s="90"/>
      <c r="W28" s="134">
        <f>IF(U28=0,0,IF(U28&gt;F28,1,IF(U28&lt;F28,0,IF(U28=F28,0.5,"?"))))</f>
        <v>0</v>
      </c>
      <c r="X28" s="135"/>
      <c r="Y28" s="135"/>
      <c r="Z28" s="130"/>
      <c r="AA28" s="131"/>
    </row>
    <row r="29" spans="1:27" ht="15" customHeight="1" thickBot="1" x14ac:dyDescent="0.25">
      <c r="A29" s="109"/>
      <c r="B29" s="110"/>
      <c r="C29" s="110"/>
      <c r="D29" s="110"/>
      <c r="E29" s="111"/>
      <c r="F29" s="105">
        <v>123</v>
      </c>
      <c r="G29" s="106"/>
      <c r="H29" s="107">
        <f>IF(F29=0,0,IF(F29&gt;U29,1,IF(F29&lt;U29,0,IF(F29=U29,0.5,"?"))))</f>
        <v>0</v>
      </c>
      <c r="I29" s="108"/>
      <c r="J29" s="108"/>
      <c r="K29" s="130"/>
      <c r="L29" s="131"/>
      <c r="M29" s="16"/>
      <c r="N29" s="16"/>
      <c r="O29" s="16"/>
      <c r="P29" s="112"/>
      <c r="Q29" s="116"/>
      <c r="R29" s="116"/>
      <c r="S29" s="116"/>
      <c r="T29" s="113"/>
      <c r="U29" s="105">
        <v>161</v>
      </c>
      <c r="V29" s="106"/>
      <c r="W29" s="137">
        <f>IF(U29=0,0,IF(U29&gt;F29,1,IF(U29&lt;F29,0,IF(U29=F29,0.5,"?"))))</f>
        <v>1</v>
      </c>
      <c r="X29" s="138"/>
      <c r="Y29" s="138"/>
      <c r="Z29" s="130"/>
      <c r="AA29" s="131"/>
    </row>
    <row r="30" spans="1:27" ht="15" customHeight="1" thickBot="1" x14ac:dyDescent="0.25">
      <c r="A30" s="119"/>
      <c r="B30" s="120"/>
      <c r="C30" s="117"/>
      <c r="D30" s="118"/>
      <c r="E30" s="2"/>
      <c r="F30" s="124">
        <f>SUM(F26:G29)</f>
        <v>561</v>
      </c>
      <c r="G30" s="125"/>
      <c r="H30" s="147">
        <f>SUM(H26:J29)</f>
        <v>3</v>
      </c>
      <c r="I30" s="148"/>
      <c r="J30" s="148"/>
      <c r="K30" s="132"/>
      <c r="L30" s="133"/>
      <c r="M30" s="16"/>
      <c r="N30" s="16"/>
      <c r="O30" s="16"/>
      <c r="P30" s="119"/>
      <c r="Q30" s="120"/>
      <c r="R30" s="117"/>
      <c r="S30" s="118"/>
      <c r="T30" s="2"/>
      <c r="U30" s="124">
        <f>SUM(U26:V29)</f>
        <v>554</v>
      </c>
      <c r="V30" s="125"/>
      <c r="W30" s="126">
        <f>SUM(W26:Y29)</f>
        <v>1</v>
      </c>
      <c r="X30" s="127"/>
      <c r="Y30" s="127"/>
      <c r="Z30" s="132"/>
      <c r="AA30" s="133"/>
    </row>
    <row r="31" spans="1:27" ht="4.9000000000000004" customHeight="1" thickBot="1" x14ac:dyDescent="0.25">
      <c r="A31" s="16"/>
      <c r="B31" s="16"/>
      <c r="C31" s="16"/>
      <c r="D31" s="16"/>
      <c r="E31" s="16"/>
      <c r="F31" s="16"/>
      <c r="G31" s="16"/>
      <c r="H31" s="16"/>
      <c r="I31" s="18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</row>
    <row r="32" spans="1:27" ht="15" customHeight="1" thickBot="1" x14ac:dyDescent="0.25">
      <c r="A32" s="121" t="s">
        <v>57</v>
      </c>
      <c r="B32" s="122"/>
      <c r="C32" s="122"/>
      <c r="D32" s="122"/>
      <c r="E32" s="123"/>
      <c r="F32" s="101" t="s">
        <v>31</v>
      </c>
      <c r="G32" s="103"/>
      <c r="H32" s="101" t="s">
        <v>10</v>
      </c>
      <c r="I32" s="102"/>
      <c r="J32" s="103"/>
      <c r="K32" s="150" t="s">
        <v>11</v>
      </c>
      <c r="L32" s="151"/>
      <c r="M32" s="16"/>
      <c r="N32" s="16"/>
      <c r="O32" s="16"/>
      <c r="P32" s="121" t="s">
        <v>49</v>
      </c>
      <c r="Q32" s="122"/>
      <c r="R32" s="122"/>
      <c r="S32" s="122"/>
      <c r="T32" s="123"/>
      <c r="U32" s="101" t="s">
        <v>31</v>
      </c>
      <c r="V32" s="103"/>
      <c r="W32" s="101" t="s">
        <v>10</v>
      </c>
      <c r="X32" s="102"/>
      <c r="Y32" s="103"/>
      <c r="Z32" s="150" t="s">
        <v>11</v>
      </c>
      <c r="AA32" s="151"/>
    </row>
    <row r="33" spans="1:27" ht="15" customHeight="1" x14ac:dyDescent="0.2">
      <c r="A33" s="112"/>
      <c r="B33" s="113"/>
      <c r="C33" s="114"/>
      <c r="D33" s="115"/>
      <c r="E33" s="1"/>
      <c r="F33" s="89">
        <v>144</v>
      </c>
      <c r="G33" s="90"/>
      <c r="H33" s="91">
        <f>IF(F33=0,0,IF(F33&gt;U33,1,IF(F33&lt;U33,0,IF(F33=U33,0.5,"?"))))</f>
        <v>1</v>
      </c>
      <c r="I33" s="92"/>
      <c r="J33" s="92"/>
      <c r="K33" s="128">
        <f>IF(H37=0,0,IF(H37&gt;W37,1,IF(H37&lt;W37,0,IF(AND(H37=W37,F37&gt;U37),1,IF(AND(H37=W37,F37&lt;U37),0,IF(AND(H37=W37,F37=U37),0.5," "))))))</f>
        <v>1</v>
      </c>
      <c r="L33" s="129"/>
      <c r="M33" s="16"/>
      <c r="N33" s="16"/>
      <c r="O33" s="16"/>
      <c r="P33" s="112"/>
      <c r="Q33" s="113"/>
      <c r="R33" s="114"/>
      <c r="S33" s="115"/>
      <c r="T33" s="1"/>
      <c r="U33" s="89">
        <v>113</v>
      </c>
      <c r="V33" s="90"/>
      <c r="W33" s="134">
        <f>IF(U33=0,0,IF(U33&gt;F33,1,IF(U33&lt;F33,0,IF(U33=F33,0.5,"?"))))</f>
        <v>0</v>
      </c>
      <c r="X33" s="135"/>
      <c r="Y33" s="135"/>
      <c r="Z33" s="128">
        <f>IF(W37=0,0,IF(W37&gt;H37,1,IF(W37&lt;H37,0,IF(AND(W37=H37,U37&gt;F37),1,IF(AND(W37=H37,U37&lt;F37),0,IF(AND(W37=H37,U37=F37),0.5," "))))))</f>
        <v>0</v>
      </c>
      <c r="AA33" s="129"/>
    </row>
    <row r="34" spans="1:27" ht="15" customHeight="1" x14ac:dyDescent="0.2">
      <c r="A34" s="112"/>
      <c r="B34" s="116"/>
      <c r="C34" s="116"/>
      <c r="D34" s="116"/>
      <c r="E34" s="113"/>
      <c r="F34" s="89">
        <v>130</v>
      </c>
      <c r="G34" s="90"/>
      <c r="H34" s="91">
        <f>IF(F34=0,0,IF(F34&gt;U34,1,IF(F34&lt;U34,0,IF(F34=U34,0.5,"?"))))</f>
        <v>0.5</v>
      </c>
      <c r="I34" s="92"/>
      <c r="J34" s="92"/>
      <c r="K34" s="130"/>
      <c r="L34" s="131"/>
      <c r="M34" s="16"/>
      <c r="N34" s="16"/>
      <c r="O34" s="16"/>
      <c r="P34" s="112"/>
      <c r="Q34" s="116"/>
      <c r="R34" s="116"/>
      <c r="S34" s="116"/>
      <c r="T34" s="113"/>
      <c r="U34" s="89">
        <v>130</v>
      </c>
      <c r="V34" s="90"/>
      <c r="W34" s="134">
        <f>IF(U34=0,0,IF(U34&gt;F34,1,IF(U34&lt;F34,0,IF(U34=F34,0.5,"?"))))</f>
        <v>0.5</v>
      </c>
      <c r="X34" s="135"/>
      <c r="Y34" s="135"/>
      <c r="Z34" s="130"/>
      <c r="AA34" s="131"/>
    </row>
    <row r="35" spans="1:27" ht="15" customHeight="1" x14ac:dyDescent="0.2">
      <c r="A35" s="112"/>
      <c r="B35" s="113"/>
      <c r="C35" s="114"/>
      <c r="D35" s="115"/>
      <c r="E35" s="1"/>
      <c r="F35" s="89">
        <v>119</v>
      </c>
      <c r="G35" s="90"/>
      <c r="H35" s="91">
        <f>IF(F35=0,0,IF(F35&gt;U35,1,IF(F35&lt;U35,0,IF(F35=U35,0.5,"?"))))</f>
        <v>1</v>
      </c>
      <c r="I35" s="92"/>
      <c r="J35" s="92"/>
      <c r="K35" s="130"/>
      <c r="L35" s="131"/>
      <c r="M35" s="16"/>
      <c r="N35" s="16"/>
      <c r="O35" s="16"/>
      <c r="P35" s="112"/>
      <c r="Q35" s="113"/>
      <c r="R35" s="114"/>
      <c r="S35" s="115"/>
      <c r="T35" s="1"/>
      <c r="U35" s="89">
        <v>110</v>
      </c>
      <c r="V35" s="90"/>
      <c r="W35" s="134">
        <f>IF(U35=0,0,IF(U35&gt;F35,1,IF(U35&lt;F35,0,IF(U35=F35,0.5,"?"))))</f>
        <v>0</v>
      </c>
      <c r="X35" s="135"/>
      <c r="Y35" s="135"/>
      <c r="Z35" s="130"/>
      <c r="AA35" s="131"/>
    </row>
    <row r="36" spans="1:27" ht="15" customHeight="1" thickBot="1" x14ac:dyDescent="0.25">
      <c r="A36" s="109"/>
      <c r="B36" s="110"/>
      <c r="C36" s="110"/>
      <c r="D36" s="110"/>
      <c r="E36" s="111"/>
      <c r="F36" s="105">
        <v>146</v>
      </c>
      <c r="G36" s="106"/>
      <c r="H36" s="107">
        <f>IF(F36=0,0,IF(F36&gt;U36,1,IF(F36&lt;U36,0,IF(F36=U36,0.5,"?"))))</f>
        <v>1</v>
      </c>
      <c r="I36" s="108"/>
      <c r="J36" s="108"/>
      <c r="K36" s="130"/>
      <c r="L36" s="131"/>
      <c r="M36" s="16"/>
      <c r="N36" s="16"/>
      <c r="O36" s="16"/>
      <c r="P36" s="112"/>
      <c r="Q36" s="116"/>
      <c r="R36" s="116"/>
      <c r="S36" s="116"/>
      <c r="T36" s="113"/>
      <c r="U36" s="105">
        <v>133</v>
      </c>
      <c r="V36" s="106"/>
      <c r="W36" s="137">
        <f>IF(U36=0,0,IF(U36&gt;F36,1,IF(U36&lt;F36,0,IF(U36=F36,0.5,"?"))))</f>
        <v>0</v>
      </c>
      <c r="X36" s="138"/>
      <c r="Y36" s="138"/>
      <c r="Z36" s="130"/>
      <c r="AA36" s="131"/>
    </row>
    <row r="37" spans="1:27" ht="15" customHeight="1" thickBot="1" x14ac:dyDescent="0.25">
      <c r="A37" s="119"/>
      <c r="B37" s="120"/>
      <c r="C37" s="117"/>
      <c r="D37" s="118"/>
      <c r="E37" s="2"/>
      <c r="F37" s="124">
        <f>SUM(F33:G36)</f>
        <v>539</v>
      </c>
      <c r="G37" s="125"/>
      <c r="H37" s="147">
        <f>SUM(H33:J36)</f>
        <v>3.5</v>
      </c>
      <c r="I37" s="148"/>
      <c r="J37" s="148"/>
      <c r="K37" s="132"/>
      <c r="L37" s="133"/>
      <c r="M37" s="16"/>
      <c r="N37" s="16"/>
      <c r="O37" s="16"/>
      <c r="P37" s="119"/>
      <c r="Q37" s="120"/>
      <c r="R37" s="117"/>
      <c r="S37" s="118"/>
      <c r="T37" s="2"/>
      <c r="U37" s="124">
        <f>SUM(U33:V36)</f>
        <v>486</v>
      </c>
      <c r="V37" s="125"/>
      <c r="W37" s="126">
        <f>SUM(W33:Y36)</f>
        <v>0.5</v>
      </c>
      <c r="X37" s="127"/>
      <c r="Y37" s="127"/>
      <c r="Z37" s="132"/>
      <c r="AA37" s="133"/>
    </row>
    <row r="38" spans="1:27" ht="4.9000000000000004" customHeight="1" thickBot="1" x14ac:dyDescent="0.25">
      <c r="A38" s="16"/>
      <c r="B38" s="16"/>
      <c r="C38" s="16"/>
      <c r="D38" s="16"/>
      <c r="E38" s="16"/>
      <c r="F38" s="16"/>
      <c r="G38" s="16"/>
      <c r="H38" s="16"/>
      <c r="I38" s="18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</row>
    <row r="39" spans="1:27" ht="15" customHeight="1" thickBot="1" x14ac:dyDescent="0.25">
      <c r="A39" s="121" t="s">
        <v>58</v>
      </c>
      <c r="B39" s="122"/>
      <c r="C39" s="122"/>
      <c r="D39" s="122"/>
      <c r="E39" s="123"/>
      <c r="F39" s="101" t="s">
        <v>31</v>
      </c>
      <c r="G39" s="103"/>
      <c r="H39" s="101" t="s">
        <v>10</v>
      </c>
      <c r="I39" s="102"/>
      <c r="J39" s="103"/>
      <c r="K39" s="150" t="s">
        <v>11</v>
      </c>
      <c r="L39" s="151"/>
      <c r="M39" s="16"/>
      <c r="N39" s="16"/>
      <c r="O39" s="16"/>
      <c r="P39" s="121" t="s">
        <v>48</v>
      </c>
      <c r="Q39" s="122"/>
      <c r="R39" s="122"/>
      <c r="S39" s="122"/>
      <c r="T39" s="123"/>
      <c r="U39" s="101" t="s">
        <v>31</v>
      </c>
      <c r="V39" s="103"/>
      <c r="W39" s="101" t="s">
        <v>10</v>
      </c>
      <c r="X39" s="102"/>
      <c r="Y39" s="103"/>
      <c r="Z39" s="150" t="s">
        <v>11</v>
      </c>
      <c r="AA39" s="151"/>
    </row>
    <row r="40" spans="1:27" ht="15" customHeight="1" x14ac:dyDescent="0.2">
      <c r="A40" s="112"/>
      <c r="B40" s="113"/>
      <c r="C40" s="114"/>
      <c r="D40" s="115"/>
      <c r="E40" s="1"/>
      <c r="F40" s="89">
        <v>114</v>
      </c>
      <c r="G40" s="90"/>
      <c r="H40" s="91">
        <f>IF(F40=0,0,IF(F40&gt;U40,1,IF(F40&lt;U40,0,IF(F40=U40,0.5,"?"))))</f>
        <v>0</v>
      </c>
      <c r="I40" s="92"/>
      <c r="J40" s="92"/>
      <c r="K40" s="128">
        <f>IF(H44=0,0,IF(H44&gt;W44,1,IF(H44&lt;W44,0,IF(AND(H44=W44,F44&gt;U44),1,IF(AND(H44=W44,F44&lt;U44),0,IF(AND(H44=W44,F44=U44),0.5," "))))))</f>
        <v>0</v>
      </c>
      <c r="L40" s="129"/>
      <c r="M40" s="16"/>
      <c r="N40" s="16"/>
      <c r="O40" s="16"/>
      <c r="P40" s="112"/>
      <c r="Q40" s="113"/>
      <c r="R40" s="114"/>
      <c r="S40" s="115"/>
      <c r="T40" s="1"/>
      <c r="U40" s="89">
        <v>128</v>
      </c>
      <c r="V40" s="90"/>
      <c r="W40" s="134">
        <f>IF(U40=0,0,IF(U40&gt;F40,1,IF(U40&lt;F40,0,IF(U40=F40,0.5,"?"))))</f>
        <v>1</v>
      </c>
      <c r="X40" s="135"/>
      <c r="Y40" s="135"/>
      <c r="Z40" s="128">
        <f>IF(W44=0,0,IF(W44&gt;H44,1,IF(W44&lt;H44,0,IF(AND(W44=H44,U44&gt;F44),1,IF(AND(W44=H44,U44&lt;F44),0,IF(AND(W44=H44,U44=F44),0.5," "))))))</f>
        <v>1</v>
      </c>
      <c r="AA40" s="129"/>
    </row>
    <row r="41" spans="1:27" ht="15" customHeight="1" x14ac:dyDescent="0.2">
      <c r="A41" s="112"/>
      <c r="B41" s="116"/>
      <c r="C41" s="116"/>
      <c r="D41" s="116"/>
      <c r="E41" s="113"/>
      <c r="F41" s="89">
        <v>112</v>
      </c>
      <c r="G41" s="90"/>
      <c r="H41" s="91">
        <f>IF(F41=0,0,IF(F41&gt;U41,1,IF(F41&lt;U41,0,IF(F41=U41,0.5,"?"))))</f>
        <v>0</v>
      </c>
      <c r="I41" s="92"/>
      <c r="J41" s="92"/>
      <c r="K41" s="130"/>
      <c r="L41" s="131"/>
      <c r="M41" s="16"/>
      <c r="N41" s="16"/>
      <c r="O41" s="16"/>
      <c r="P41" s="112"/>
      <c r="Q41" s="116"/>
      <c r="R41" s="116"/>
      <c r="S41" s="116"/>
      <c r="T41" s="113"/>
      <c r="U41" s="89">
        <v>135</v>
      </c>
      <c r="V41" s="90"/>
      <c r="W41" s="134">
        <f>IF(U41=0,0,IF(U41&gt;F41,1,IF(U41&lt;F41,0,IF(U41=F41,0.5,"?"))))</f>
        <v>1</v>
      </c>
      <c r="X41" s="135"/>
      <c r="Y41" s="135"/>
      <c r="Z41" s="130"/>
      <c r="AA41" s="131"/>
    </row>
    <row r="42" spans="1:27" ht="15" customHeight="1" x14ac:dyDescent="0.2">
      <c r="A42" s="112"/>
      <c r="B42" s="113"/>
      <c r="C42" s="114"/>
      <c r="D42" s="115"/>
      <c r="E42" s="1"/>
      <c r="F42" s="89">
        <v>116</v>
      </c>
      <c r="G42" s="90"/>
      <c r="H42" s="91">
        <f>IF(F42=0,0,IF(F42&gt;U42,1,IF(F42&lt;U42,0,IF(F42=U42,0.5,"?"))))</f>
        <v>0</v>
      </c>
      <c r="I42" s="92"/>
      <c r="J42" s="92"/>
      <c r="K42" s="130"/>
      <c r="L42" s="131"/>
      <c r="M42" s="16"/>
      <c r="N42" s="16"/>
      <c r="O42" s="16"/>
      <c r="P42" s="112"/>
      <c r="Q42" s="113"/>
      <c r="R42" s="114"/>
      <c r="S42" s="115"/>
      <c r="T42" s="1"/>
      <c r="U42" s="89">
        <v>151</v>
      </c>
      <c r="V42" s="90"/>
      <c r="W42" s="134">
        <f>IF(U42=0,0,IF(U42&gt;F42,1,IF(U42&lt;F42,0,IF(U42=F42,0.5,"?"))))</f>
        <v>1</v>
      </c>
      <c r="X42" s="135"/>
      <c r="Y42" s="135"/>
      <c r="Z42" s="130"/>
      <c r="AA42" s="131"/>
    </row>
    <row r="43" spans="1:27" ht="15" customHeight="1" thickBot="1" x14ac:dyDescent="0.25">
      <c r="A43" s="109"/>
      <c r="B43" s="110"/>
      <c r="C43" s="110"/>
      <c r="D43" s="110"/>
      <c r="E43" s="111"/>
      <c r="F43" s="105">
        <v>123</v>
      </c>
      <c r="G43" s="106"/>
      <c r="H43" s="107">
        <f>IF(F43=0,0,IF(F43&gt;U43,1,IF(F43&lt;U43,0,IF(F43=U43,0.5,"?"))))</f>
        <v>1</v>
      </c>
      <c r="I43" s="108"/>
      <c r="J43" s="108"/>
      <c r="K43" s="130"/>
      <c r="L43" s="131"/>
      <c r="M43" s="16"/>
      <c r="N43" s="16"/>
      <c r="O43" s="16"/>
      <c r="P43" s="112"/>
      <c r="Q43" s="116"/>
      <c r="R43" s="116"/>
      <c r="S43" s="116"/>
      <c r="T43" s="113"/>
      <c r="U43" s="105">
        <v>115</v>
      </c>
      <c r="V43" s="106"/>
      <c r="W43" s="137">
        <f>IF(U43=0,0,IF(U43&gt;F43,1,IF(U43&lt;F43,0,IF(U43=F43,0.5,"?"))))</f>
        <v>0</v>
      </c>
      <c r="X43" s="138"/>
      <c r="Y43" s="138"/>
      <c r="Z43" s="130"/>
      <c r="AA43" s="131"/>
    </row>
    <row r="44" spans="1:27" ht="15" customHeight="1" thickBot="1" x14ac:dyDescent="0.25">
      <c r="A44" s="119"/>
      <c r="B44" s="120"/>
      <c r="C44" s="117"/>
      <c r="D44" s="118"/>
      <c r="E44" s="2"/>
      <c r="F44" s="124">
        <f>SUM(F40:G43)</f>
        <v>465</v>
      </c>
      <c r="G44" s="125"/>
      <c r="H44" s="147">
        <f>SUM(H40:J43)</f>
        <v>1</v>
      </c>
      <c r="I44" s="148"/>
      <c r="J44" s="148"/>
      <c r="K44" s="132"/>
      <c r="L44" s="133"/>
      <c r="M44" s="16"/>
      <c r="N44" s="16"/>
      <c r="O44" s="16"/>
      <c r="P44" s="119"/>
      <c r="Q44" s="120"/>
      <c r="R44" s="117"/>
      <c r="S44" s="118"/>
      <c r="T44" s="2"/>
      <c r="U44" s="124">
        <f>SUM(U40:V43)</f>
        <v>529</v>
      </c>
      <c r="V44" s="125"/>
      <c r="W44" s="126">
        <f>SUM(W40:Y43)</f>
        <v>3</v>
      </c>
      <c r="X44" s="127"/>
      <c r="Y44" s="127"/>
      <c r="Z44" s="132"/>
      <c r="AA44" s="133"/>
    </row>
    <row r="45" spans="1:27" ht="4.9000000000000004" customHeight="1" thickBot="1" x14ac:dyDescent="0.25">
      <c r="A45" s="16"/>
      <c r="B45" s="16"/>
      <c r="C45" s="16"/>
      <c r="D45" s="16"/>
      <c r="E45" s="16"/>
      <c r="F45" s="16"/>
      <c r="G45" s="16"/>
      <c r="H45" s="16"/>
      <c r="I45" s="18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</row>
    <row r="46" spans="1:27" ht="15" customHeight="1" thickBot="1" x14ac:dyDescent="0.25">
      <c r="A46" s="121" t="s">
        <v>59</v>
      </c>
      <c r="B46" s="122"/>
      <c r="C46" s="122"/>
      <c r="D46" s="122"/>
      <c r="E46" s="123"/>
      <c r="F46" s="101" t="s">
        <v>31</v>
      </c>
      <c r="G46" s="103"/>
      <c r="H46" s="101" t="s">
        <v>10</v>
      </c>
      <c r="I46" s="102"/>
      <c r="J46" s="103"/>
      <c r="K46" s="150" t="s">
        <v>11</v>
      </c>
      <c r="L46" s="151"/>
      <c r="M46" s="16"/>
      <c r="N46" s="16"/>
      <c r="O46" s="16"/>
      <c r="P46" s="121" t="s">
        <v>46</v>
      </c>
      <c r="Q46" s="122"/>
      <c r="R46" s="122"/>
      <c r="S46" s="122"/>
      <c r="T46" s="123"/>
      <c r="U46" s="101" t="s">
        <v>31</v>
      </c>
      <c r="V46" s="103"/>
      <c r="W46" s="101" t="s">
        <v>10</v>
      </c>
      <c r="X46" s="102"/>
      <c r="Y46" s="103"/>
      <c r="Z46" s="150" t="s">
        <v>11</v>
      </c>
      <c r="AA46" s="151"/>
    </row>
    <row r="47" spans="1:27" ht="15" customHeight="1" x14ac:dyDescent="0.2">
      <c r="A47" s="112"/>
      <c r="B47" s="113"/>
      <c r="C47" s="114"/>
      <c r="D47" s="115"/>
      <c r="E47" s="1"/>
      <c r="F47" s="89">
        <v>140</v>
      </c>
      <c r="G47" s="90"/>
      <c r="H47" s="91">
        <f>IF(F47=0,0,IF(F47&gt;U47,1,IF(F47&lt;U47,0,IF(F47=U47,0.5,"?"))))</f>
        <v>1</v>
      </c>
      <c r="I47" s="92"/>
      <c r="J47" s="92"/>
      <c r="K47" s="128">
        <f>IF(H51=0,0,IF(H51&gt;W51,1,IF(H51&lt;W51,0,IF(AND(H51=W51,F51&gt;U51),1,IF(AND(H51=W51,F51&lt;U51),0,IF(AND(H51=W51,F51=U51),0.5," "))))))</f>
        <v>1</v>
      </c>
      <c r="L47" s="129"/>
      <c r="M47" s="16"/>
      <c r="N47" s="16"/>
      <c r="O47" s="16"/>
      <c r="P47" s="112"/>
      <c r="Q47" s="113"/>
      <c r="R47" s="114"/>
      <c r="S47" s="115"/>
      <c r="T47" s="1"/>
      <c r="U47" s="89">
        <v>133</v>
      </c>
      <c r="V47" s="90"/>
      <c r="W47" s="134">
        <f>IF(U47=0,0,IF(U47&gt;F47,1,IF(U47&lt;F47,0,IF(U47=F47,0.5,"?"))))</f>
        <v>0</v>
      </c>
      <c r="X47" s="135"/>
      <c r="Y47" s="135"/>
      <c r="Z47" s="128">
        <f>IF(W51=0,0,IF(W51&gt;H51,1,IF(W51&lt;H51,0,IF(AND(W51=H51,U51&gt;F51),1,IF(AND(W51=H51,U51&lt;F51),0,IF(AND(W51=H51,U51=F51),0.5," "))))))</f>
        <v>0</v>
      </c>
      <c r="AA47" s="129"/>
    </row>
    <row r="48" spans="1:27" ht="15" customHeight="1" x14ac:dyDescent="0.2">
      <c r="A48" s="112"/>
      <c r="B48" s="116"/>
      <c r="C48" s="116"/>
      <c r="D48" s="116"/>
      <c r="E48" s="113"/>
      <c r="F48" s="89">
        <v>138</v>
      </c>
      <c r="G48" s="90"/>
      <c r="H48" s="91">
        <f>IF(F48=0,0,IF(F48&gt;U48,1,IF(F48&lt;U48,0,IF(F48=U48,0.5,"?"))))</f>
        <v>1</v>
      </c>
      <c r="I48" s="92"/>
      <c r="J48" s="92"/>
      <c r="K48" s="130"/>
      <c r="L48" s="131"/>
      <c r="M48" s="16"/>
      <c r="N48" s="16"/>
      <c r="O48" s="16"/>
      <c r="P48" s="112"/>
      <c r="Q48" s="116"/>
      <c r="R48" s="116"/>
      <c r="S48" s="116"/>
      <c r="T48" s="113"/>
      <c r="U48" s="89">
        <v>137</v>
      </c>
      <c r="V48" s="90"/>
      <c r="W48" s="134">
        <f>IF(U48=0,0,IF(U48&gt;F48,1,IF(U48&lt;F48,0,IF(U48=F48,0.5,"?"))))</f>
        <v>0</v>
      </c>
      <c r="X48" s="135"/>
      <c r="Y48" s="135"/>
      <c r="Z48" s="130"/>
      <c r="AA48" s="131"/>
    </row>
    <row r="49" spans="1:27" ht="15" customHeight="1" x14ac:dyDescent="0.2">
      <c r="A49" s="112"/>
      <c r="B49" s="113"/>
      <c r="C49" s="114"/>
      <c r="D49" s="115"/>
      <c r="E49" s="1"/>
      <c r="F49" s="89">
        <v>142</v>
      </c>
      <c r="G49" s="90"/>
      <c r="H49" s="91">
        <f>IF(F49=0,0,IF(F49&gt;U49,1,IF(F49&lt;U49,0,IF(F49=U49,0.5,"?"))))</f>
        <v>1</v>
      </c>
      <c r="I49" s="92"/>
      <c r="J49" s="92"/>
      <c r="K49" s="130"/>
      <c r="L49" s="131"/>
      <c r="M49" s="16"/>
      <c r="N49" s="16"/>
      <c r="O49" s="16"/>
      <c r="P49" s="112"/>
      <c r="Q49" s="113"/>
      <c r="R49" s="114"/>
      <c r="S49" s="115"/>
      <c r="T49" s="1"/>
      <c r="U49" s="89">
        <v>135</v>
      </c>
      <c r="V49" s="90"/>
      <c r="W49" s="134">
        <f>IF(U49=0,0,IF(U49&gt;F49,1,IF(U49&lt;F49,0,IF(U49=F49,0.5,"?"))))</f>
        <v>0</v>
      </c>
      <c r="X49" s="135"/>
      <c r="Y49" s="135"/>
      <c r="Z49" s="130"/>
      <c r="AA49" s="131"/>
    </row>
    <row r="50" spans="1:27" ht="15" customHeight="1" thickBot="1" x14ac:dyDescent="0.25">
      <c r="A50" s="109"/>
      <c r="B50" s="110"/>
      <c r="C50" s="110"/>
      <c r="D50" s="110"/>
      <c r="E50" s="111"/>
      <c r="F50" s="105">
        <v>134</v>
      </c>
      <c r="G50" s="106"/>
      <c r="H50" s="107">
        <f>IF(F50=0,0,IF(F50&gt;U50,1,IF(F50&lt;U50,0,IF(F50=U50,0.5,"?"))))</f>
        <v>1</v>
      </c>
      <c r="I50" s="108"/>
      <c r="J50" s="108"/>
      <c r="K50" s="130"/>
      <c r="L50" s="131"/>
      <c r="M50" s="16"/>
      <c r="N50" s="16"/>
      <c r="O50" s="16"/>
      <c r="P50" s="112"/>
      <c r="Q50" s="116"/>
      <c r="R50" s="116"/>
      <c r="S50" s="116"/>
      <c r="T50" s="113"/>
      <c r="U50" s="105">
        <v>129</v>
      </c>
      <c r="V50" s="106"/>
      <c r="W50" s="137">
        <f>IF(U50=0,0,IF(U50&gt;F50,1,IF(U50&lt;F50,0,IF(U50=F50,0.5,"?"))))</f>
        <v>0</v>
      </c>
      <c r="X50" s="138"/>
      <c r="Y50" s="138"/>
      <c r="Z50" s="130"/>
      <c r="AA50" s="131"/>
    </row>
    <row r="51" spans="1:27" ht="15" customHeight="1" thickBot="1" x14ac:dyDescent="0.25">
      <c r="A51" s="119"/>
      <c r="B51" s="120"/>
      <c r="C51" s="117"/>
      <c r="D51" s="118"/>
      <c r="E51" s="2"/>
      <c r="F51" s="124">
        <f>SUM(F47:G50)</f>
        <v>554</v>
      </c>
      <c r="G51" s="125"/>
      <c r="H51" s="147">
        <f>SUM(H47:J50)</f>
        <v>4</v>
      </c>
      <c r="I51" s="148"/>
      <c r="J51" s="148"/>
      <c r="K51" s="132"/>
      <c r="L51" s="133"/>
      <c r="M51" s="16"/>
      <c r="N51" s="16"/>
      <c r="O51" s="16"/>
      <c r="P51" s="119"/>
      <c r="Q51" s="120"/>
      <c r="R51" s="117"/>
      <c r="S51" s="118"/>
      <c r="T51" s="2"/>
      <c r="U51" s="124">
        <f>SUM(U47:V50)</f>
        <v>534</v>
      </c>
      <c r="V51" s="125"/>
      <c r="W51" s="126">
        <f>SUM(W47:Y50)</f>
        <v>0</v>
      </c>
      <c r="X51" s="127"/>
      <c r="Y51" s="127"/>
      <c r="Z51" s="132"/>
      <c r="AA51" s="133"/>
    </row>
    <row r="52" spans="1:27" ht="15" customHeight="1" thickBot="1" x14ac:dyDescent="0.25">
      <c r="F52" s="191" t="s">
        <v>31</v>
      </c>
      <c r="G52" s="191"/>
      <c r="H52" s="139" t="s">
        <v>10</v>
      </c>
      <c r="I52" s="140"/>
      <c r="J52" s="141"/>
      <c r="K52" s="139" t="s">
        <v>11</v>
      </c>
      <c r="L52" s="141"/>
      <c r="M52" s="16"/>
      <c r="N52" s="16"/>
      <c r="O52" s="16"/>
      <c r="U52" s="191" t="s">
        <v>31</v>
      </c>
      <c r="V52" s="191"/>
      <c r="W52" s="139" t="s">
        <v>10</v>
      </c>
      <c r="X52" s="140"/>
      <c r="Y52" s="141"/>
      <c r="Z52" s="139" t="s">
        <v>11</v>
      </c>
      <c r="AA52" s="141"/>
    </row>
    <row r="53" spans="1:27" ht="18" customHeight="1" thickBot="1" x14ac:dyDescent="0.25">
      <c r="A53" s="176" t="s">
        <v>12</v>
      </c>
      <c r="B53" s="177"/>
      <c r="C53" s="177"/>
      <c r="D53" s="177"/>
      <c r="E53" s="177"/>
      <c r="F53" s="182">
        <f>F16+F23+F30+F37+F44+F51</f>
        <v>3100</v>
      </c>
      <c r="G53" s="183"/>
      <c r="H53" s="192">
        <f>H16+H23+H30+H37+H44+H51</f>
        <v>12.5</v>
      </c>
      <c r="I53" s="193"/>
      <c r="J53" s="194"/>
      <c r="K53" s="144">
        <f>SUM(K47,K40,K33,K26,K19,K12)</f>
        <v>3</v>
      </c>
      <c r="L53" s="146"/>
      <c r="M53" s="16"/>
      <c r="N53" s="16"/>
      <c r="O53" s="16"/>
      <c r="P53" s="176" t="s">
        <v>12</v>
      </c>
      <c r="Q53" s="177"/>
      <c r="R53" s="177"/>
      <c r="S53" s="177"/>
      <c r="T53" s="177"/>
      <c r="U53" s="142">
        <f>U16+U23+U30+U37+U44+U51</f>
        <v>3215</v>
      </c>
      <c r="V53" s="143"/>
      <c r="W53" s="192">
        <f>W16+W23+W30+W37+W44+W51</f>
        <v>11.5</v>
      </c>
      <c r="X53" s="193"/>
      <c r="Y53" s="194"/>
      <c r="Z53" s="192">
        <f>SUM(Z47,Z40,Z33,Z26,Z19,Z12)</f>
        <v>3</v>
      </c>
      <c r="AA53" s="194"/>
    </row>
    <row r="54" spans="1:27" ht="18" customHeight="1" thickBot="1" x14ac:dyDescent="0.25">
      <c r="A54" s="176" t="s">
        <v>13</v>
      </c>
      <c r="B54" s="177"/>
      <c r="C54" s="177"/>
      <c r="D54" s="177"/>
      <c r="E54" s="181"/>
      <c r="F54" s="19"/>
      <c r="G54" s="19"/>
      <c r="K54" s="201">
        <f>IF(F53=0,0,IF(F53&gt;U53,2,IF(F53&lt;U53,0,IF(F53=U53,1))))</f>
        <v>0</v>
      </c>
      <c r="L54" s="202"/>
      <c r="M54" s="20"/>
      <c r="N54" s="21"/>
      <c r="O54" s="20"/>
      <c r="P54" s="176" t="s">
        <v>13</v>
      </c>
      <c r="Q54" s="177"/>
      <c r="R54" s="177"/>
      <c r="S54" s="177"/>
      <c r="T54" s="181"/>
      <c r="U54" s="22"/>
      <c r="V54" s="22"/>
      <c r="W54" s="23"/>
      <c r="X54" s="23"/>
      <c r="Y54" s="23"/>
      <c r="Z54" s="198">
        <f>IF(U53=0,0,IF(U53&gt;F53,2,IF(U53&lt;F53,0,IF(U53=F53,1))))</f>
        <v>2</v>
      </c>
      <c r="AA54" s="199"/>
    </row>
    <row r="55" spans="1:27" ht="18" customHeight="1" thickBot="1" x14ac:dyDescent="0.25">
      <c r="A55" s="176" t="s">
        <v>14</v>
      </c>
      <c r="B55" s="177"/>
      <c r="C55" s="177"/>
      <c r="D55" s="177"/>
      <c r="E55" s="181"/>
      <c r="F55" s="24"/>
      <c r="G55" s="24"/>
      <c r="I55" s="144">
        <f>K53+K54</f>
        <v>3</v>
      </c>
      <c r="J55" s="145"/>
      <c r="K55" s="145"/>
      <c r="L55" s="146"/>
      <c r="M55" s="25"/>
      <c r="N55" s="26"/>
      <c r="O55" s="25"/>
      <c r="P55" s="197" t="s">
        <v>14</v>
      </c>
      <c r="Q55" s="177"/>
      <c r="R55" s="177"/>
      <c r="S55" s="177"/>
      <c r="T55" s="181"/>
      <c r="U55" s="27"/>
      <c r="V55" s="27"/>
      <c r="W55" s="27"/>
      <c r="X55" s="144">
        <f>Z53+Z54</f>
        <v>5</v>
      </c>
      <c r="Y55" s="145"/>
      <c r="Z55" s="145"/>
      <c r="AA55" s="146"/>
    </row>
    <row r="56" spans="1:27" ht="18" customHeight="1" thickBot="1" x14ac:dyDescent="0.25">
      <c r="A56" s="15"/>
      <c r="B56" s="15"/>
      <c r="C56" s="15"/>
      <c r="D56" s="15"/>
      <c r="E56" s="15"/>
      <c r="F56" s="15"/>
      <c r="G56" s="15"/>
      <c r="I56" s="28"/>
      <c r="J56" s="29"/>
      <c r="K56" s="30"/>
      <c r="L56" s="30"/>
      <c r="M56" s="31"/>
      <c r="N56" s="32" t="s">
        <v>33</v>
      </c>
      <c r="O56" s="31"/>
      <c r="P56" s="33"/>
      <c r="Q56" s="28"/>
      <c r="S56" s="15"/>
      <c r="T56" s="15"/>
      <c r="U56" s="15"/>
      <c r="V56" s="15"/>
      <c r="W56" s="15"/>
      <c r="X56" s="15"/>
      <c r="Y56" s="15"/>
      <c r="Z56" s="15"/>
      <c r="AA56" s="15"/>
    </row>
    <row r="57" spans="1:27" ht="18" customHeight="1" thickBot="1" x14ac:dyDescent="0.25">
      <c r="I57" s="24"/>
      <c r="J57" s="144">
        <f>IF(I55=0,0,IF(I55&gt;X55,2,IF(I55&lt;X55,0,IF(I55=X55,1))))</f>
        <v>0</v>
      </c>
      <c r="K57" s="145"/>
      <c r="L57" s="145">
        <f>IF(U55=0,0,IF(U55&gt;F55,2,IF(U55&lt;F55,0,IF(U55=F55,1))))</f>
        <v>0</v>
      </c>
      <c r="M57" s="146"/>
      <c r="N57" s="34" t="s">
        <v>0</v>
      </c>
      <c r="O57" s="192">
        <f>IF(X55=0,0,IF(X55&gt;I55,2,IF(X55&lt;I55,0,IF(X55=I55,1))))</f>
        <v>2</v>
      </c>
      <c r="P57" s="194"/>
      <c r="Q57" s="35"/>
    </row>
    <row r="58" spans="1:27" ht="15" customHeight="1" x14ac:dyDescent="0.2">
      <c r="A58" s="178" t="s">
        <v>34</v>
      </c>
      <c r="B58" s="179"/>
      <c r="C58" s="180"/>
      <c r="D58" s="37"/>
      <c r="E58" s="38"/>
      <c r="F58" s="38"/>
      <c r="G58" s="38"/>
      <c r="H58" s="38"/>
      <c r="I58" s="39"/>
      <c r="J58" s="40"/>
      <c r="K58" s="41"/>
      <c r="L58" s="41"/>
      <c r="M58" s="41"/>
      <c r="N58" s="42"/>
      <c r="O58" s="41"/>
      <c r="P58" s="41"/>
      <c r="Q58" s="43"/>
      <c r="R58" s="38"/>
      <c r="S58" s="38"/>
      <c r="T58" s="38"/>
      <c r="U58" s="38"/>
      <c r="V58" s="38"/>
      <c r="W58" s="38"/>
      <c r="X58" s="38"/>
      <c r="Y58" s="38"/>
      <c r="Z58" s="38"/>
      <c r="AA58" s="44"/>
    </row>
    <row r="59" spans="1:27" ht="15" customHeight="1" x14ac:dyDescent="0.2">
      <c r="A59" s="178" t="s">
        <v>17</v>
      </c>
      <c r="B59" s="179"/>
      <c r="C59" s="180"/>
      <c r="D59" s="45"/>
      <c r="E59" s="46"/>
      <c r="F59" s="46"/>
      <c r="G59" s="46"/>
      <c r="H59" s="38"/>
      <c r="I59" s="39"/>
      <c r="J59" s="38"/>
      <c r="K59" s="38"/>
      <c r="L59" s="38"/>
      <c r="M59" s="195" t="s">
        <v>35</v>
      </c>
      <c r="N59" s="195"/>
      <c r="O59" s="195"/>
      <c r="P59" s="196"/>
      <c r="Q59" s="46"/>
      <c r="R59" s="81">
        <f>F53-U53</f>
        <v>-115</v>
      </c>
      <c r="S59" s="46"/>
      <c r="T59" s="46"/>
      <c r="U59" s="46"/>
      <c r="V59" s="46"/>
      <c r="W59" s="38"/>
      <c r="X59" s="38"/>
      <c r="Y59" s="38"/>
      <c r="Z59" s="38"/>
      <c r="AA59" s="44"/>
    </row>
    <row r="60" spans="1:27" ht="9.9499999999999993" customHeight="1" x14ac:dyDescent="0.2">
      <c r="I60" s="24"/>
      <c r="J60" s="24"/>
      <c r="K60" s="24"/>
      <c r="L60" s="24"/>
      <c r="M60" s="24"/>
      <c r="N60" s="24"/>
      <c r="O60" s="24"/>
      <c r="P60" s="24"/>
      <c r="Q60" s="24"/>
    </row>
    <row r="61" spans="1:27" ht="15" customHeight="1" thickBot="1" x14ac:dyDescent="0.25">
      <c r="A61" s="136" t="s">
        <v>61</v>
      </c>
      <c r="B61" s="136"/>
      <c r="C61" s="136"/>
      <c r="D61" s="136"/>
      <c r="E61" s="136"/>
      <c r="F61" s="136"/>
      <c r="I61" s="136"/>
      <c r="J61" s="136"/>
      <c r="K61" s="136"/>
      <c r="L61" s="136"/>
      <c r="M61" s="136"/>
      <c r="N61" s="136"/>
      <c r="O61" s="136"/>
      <c r="P61" s="136"/>
      <c r="Q61" s="136"/>
      <c r="T61" s="136" t="s">
        <v>60</v>
      </c>
      <c r="U61" s="136"/>
      <c r="V61" s="136"/>
      <c r="W61" s="136"/>
      <c r="X61" s="136"/>
      <c r="Y61" s="136"/>
      <c r="Z61" s="80"/>
      <c r="AA61" s="80"/>
    </row>
    <row r="62" spans="1:27" ht="15" customHeight="1" x14ac:dyDescent="0.2">
      <c r="A62" s="86" t="s">
        <v>15</v>
      </c>
      <c r="B62" s="86"/>
      <c r="C62" s="86"/>
      <c r="D62" s="86"/>
      <c r="E62" s="86"/>
      <c r="F62" s="86"/>
      <c r="I62" s="86" t="s">
        <v>16</v>
      </c>
      <c r="J62" s="86"/>
      <c r="K62" s="86"/>
      <c r="L62" s="86"/>
      <c r="M62" s="86"/>
      <c r="N62" s="86"/>
      <c r="O62" s="86"/>
      <c r="P62" s="86"/>
      <c r="Q62" s="86"/>
      <c r="R62" s="36"/>
      <c r="T62" s="86" t="s">
        <v>15</v>
      </c>
      <c r="U62" s="86"/>
      <c r="V62" s="86"/>
      <c r="W62" s="86"/>
      <c r="X62" s="86"/>
      <c r="Y62" s="86"/>
      <c r="Z62" s="86"/>
      <c r="AA62" s="86"/>
    </row>
    <row r="63" spans="1:27" ht="9.9499999999999993" customHeight="1" x14ac:dyDescent="0.2">
      <c r="A63" s="82" t="s">
        <v>32</v>
      </c>
      <c r="B63" s="82"/>
      <c r="C63" s="82"/>
      <c r="D63" s="82"/>
      <c r="E63" s="82"/>
      <c r="F63" s="82"/>
      <c r="I63" s="82" t="s">
        <v>32</v>
      </c>
      <c r="J63" s="82"/>
      <c r="K63" s="82"/>
      <c r="L63" s="82"/>
      <c r="M63" s="82"/>
      <c r="N63" s="82"/>
      <c r="O63" s="82"/>
      <c r="P63" s="82"/>
      <c r="Q63" s="82"/>
      <c r="T63" s="82" t="s">
        <v>32</v>
      </c>
      <c r="U63" s="82"/>
      <c r="V63" s="82"/>
      <c r="W63" s="82"/>
      <c r="X63" s="82"/>
      <c r="Y63" s="82"/>
      <c r="Z63" s="82"/>
      <c r="AA63" s="82"/>
    </row>
  </sheetData>
  <sheetProtection password="F6A1" sheet="1" selectLockedCells="1"/>
  <mergeCells count="344">
    <mergeCell ref="P5:Q5"/>
    <mergeCell ref="O57:P57"/>
    <mergeCell ref="J57:M57"/>
    <mergeCell ref="H33:J33"/>
    <mergeCell ref="K33:L37"/>
    <mergeCell ref="K18:L18"/>
    <mergeCell ref="K12:L16"/>
    <mergeCell ref="H32:J32"/>
    <mergeCell ref="H20:J20"/>
    <mergeCell ref="H36:J36"/>
    <mergeCell ref="P25:T25"/>
    <mergeCell ref="H25:J25"/>
    <mergeCell ref="H26:J26"/>
    <mergeCell ref="H21:J21"/>
    <mergeCell ref="K25:L25"/>
    <mergeCell ref="H22:J22"/>
    <mergeCell ref="H40:J40"/>
    <mergeCell ref="I55:L55"/>
    <mergeCell ref="K54:L54"/>
    <mergeCell ref="K53:L53"/>
    <mergeCell ref="H52:J52"/>
    <mergeCell ref="H49:J49"/>
    <mergeCell ref="H43:J43"/>
    <mergeCell ref="H44:J44"/>
    <mergeCell ref="P39:T39"/>
    <mergeCell ref="U21:V21"/>
    <mergeCell ref="P55:T55"/>
    <mergeCell ref="W53:Y53"/>
    <mergeCell ref="Z54:AA54"/>
    <mergeCell ref="P53:T53"/>
    <mergeCell ref="P54:T54"/>
    <mergeCell ref="Z52:AA52"/>
    <mergeCell ref="P42:Q42"/>
    <mergeCell ref="Z39:AA39"/>
    <mergeCell ref="R47:S47"/>
    <mergeCell ref="R44:S44"/>
    <mergeCell ref="W41:Y41"/>
    <mergeCell ref="W43:Y43"/>
    <mergeCell ref="U41:V41"/>
    <mergeCell ref="P43:T43"/>
    <mergeCell ref="K32:L32"/>
    <mergeCell ref="H37:J37"/>
    <mergeCell ref="H30:J30"/>
    <mergeCell ref="T62:AA62"/>
    <mergeCell ref="H39:J39"/>
    <mergeCell ref="K52:L52"/>
    <mergeCell ref="H53:J53"/>
    <mergeCell ref="P40:Q40"/>
    <mergeCell ref="Z46:AA46"/>
    <mergeCell ref="H48:J48"/>
    <mergeCell ref="U33:V33"/>
    <mergeCell ref="W33:Y33"/>
    <mergeCell ref="W34:Y34"/>
    <mergeCell ref="R35:S35"/>
    <mergeCell ref="P35:Q35"/>
    <mergeCell ref="P47:Q47"/>
    <mergeCell ref="U47:V47"/>
    <mergeCell ref="W47:Y47"/>
    <mergeCell ref="U44:V44"/>
    <mergeCell ref="W44:Y44"/>
    <mergeCell ref="P46:T46"/>
    <mergeCell ref="U46:V46"/>
    <mergeCell ref="M59:P59"/>
    <mergeCell ref="U32:V32"/>
    <mergeCell ref="F44:G44"/>
    <mergeCell ref="U52:V52"/>
    <mergeCell ref="A30:B30"/>
    <mergeCell ref="C30:D30"/>
    <mergeCell ref="H35:J35"/>
    <mergeCell ref="F52:G52"/>
    <mergeCell ref="F32:G32"/>
    <mergeCell ref="F34:G34"/>
    <mergeCell ref="F40:G40"/>
    <mergeCell ref="H46:J46"/>
    <mergeCell ref="K46:L46"/>
    <mergeCell ref="C37:D37"/>
    <mergeCell ref="F46:G46"/>
    <mergeCell ref="F49:G49"/>
    <mergeCell ref="A51:B51"/>
    <mergeCell ref="A37:B37"/>
    <mergeCell ref="F37:G37"/>
    <mergeCell ref="A40:B40"/>
    <mergeCell ref="C42:D42"/>
    <mergeCell ref="F48:G48"/>
    <mergeCell ref="C51:D51"/>
    <mergeCell ref="C44:D44"/>
    <mergeCell ref="F50:G50"/>
    <mergeCell ref="K39:L39"/>
    <mergeCell ref="A53:E53"/>
    <mergeCell ref="A58:C58"/>
    <mergeCell ref="A59:C59"/>
    <mergeCell ref="A54:E54"/>
    <mergeCell ref="A55:E55"/>
    <mergeCell ref="A61:F61"/>
    <mergeCell ref="F53:G53"/>
    <mergeCell ref="A46:E46"/>
    <mergeCell ref="Q4:T4"/>
    <mergeCell ref="P6:R6"/>
    <mergeCell ref="T6:V6"/>
    <mergeCell ref="R5:U5"/>
    <mergeCell ref="U4:V4"/>
    <mergeCell ref="A29:E29"/>
    <mergeCell ref="F28:G28"/>
    <mergeCell ref="F27:G27"/>
    <mergeCell ref="F39:G39"/>
    <mergeCell ref="U16:V16"/>
    <mergeCell ref="C19:D19"/>
    <mergeCell ref="A18:E18"/>
    <mergeCell ref="A16:B16"/>
    <mergeCell ref="P21:Q21"/>
    <mergeCell ref="P22:T22"/>
    <mergeCell ref="R23:S23"/>
    <mergeCell ref="F25:G25"/>
    <mergeCell ref="K26:L30"/>
    <mergeCell ref="H27:J27"/>
    <mergeCell ref="H28:J28"/>
    <mergeCell ref="F30:G30"/>
    <mergeCell ref="W22:Y22"/>
    <mergeCell ref="W23:Y23"/>
    <mergeCell ref="U23:V23"/>
    <mergeCell ref="W18:Y18"/>
    <mergeCell ref="F18:G18"/>
    <mergeCell ref="H18:J18"/>
    <mergeCell ref="H19:J19"/>
    <mergeCell ref="F23:G23"/>
    <mergeCell ref="F19:G19"/>
    <mergeCell ref="R21:S21"/>
    <mergeCell ref="R19:S19"/>
    <mergeCell ref="H23:J23"/>
    <mergeCell ref="P23:Q23"/>
    <mergeCell ref="F20:G20"/>
    <mergeCell ref="F21:G21"/>
    <mergeCell ref="F22:G22"/>
    <mergeCell ref="K19:L23"/>
    <mergeCell ref="H29:J29"/>
    <mergeCell ref="R37:S37"/>
    <mergeCell ref="W16:Y16"/>
    <mergeCell ref="U12:V12"/>
    <mergeCell ref="U13:V13"/>
    <mergeCell ref="U14:V14"/>
    <mergeCell ref="W12:Y12"/>
    <mergeCell ref="W13:Y13"/>
    <mergeCell ref="W14:Y14"/>
    <mergeCell ref="W15:Y15"/>
    <mergeCell ref="P18:T18"/>
    <mergeCell ref="P13:T13"/>
    <mergeCell ref="P15:T15"/>
    <mergeCell ref="P16:Q16"/>
    <mergeCell ref="R16:S16"/>
    <mergeCell ref="U18:V18"/>
    <mergeCell ref="Z33:AA37"/>
    <mergeCell ref="Z40:AA44"/>
    <mergeCell ref="U25:V25"/>
    <mergeCell ref="U20:V20"/>
    <mergeCell ref="W19:Y19"/>
    <mergeCell ref="W20:Y20"/>
    <mergeCell ref="U22:V22"/>
    <mergeCell ref="W21:Y21"/>
    <mergeCell ref="U19:V19"/>
    <mergeCell ref="W32:Y32"/>
    <mergeCell ref="W40:Y40"/>
    <mergeCell ref="W29:Y29"/>
    <mergeCell ref="W39:Y39"/>
    <mergeCell ref="U37:V37"/>
    <mergeCell ref="U29:V29"/>
    <mergeCell ref="U26:V26"/>
    <mergeCell ref="W37:Y37"/>
    <mergeCell ref="Z19:AA23"/>
    <mergeCell ref="Z32:AA32"/>
    <mergeCell ref="Z25:AA25"/>
    <mergeCell ref="D6:F6"/>
    <mergeCell ref="A13:E13"/>
    <mergeCell ref="C12:D12"/>
    <mergeCell ref="A7:D7"/>
    <mergeCell ref="A12:B12"/>
    <mergeCell ref="F12:G12"/>
    <mergeCell ref="A11:E11"/>
    <mergeCell ref="F13:G13"/>
    <mergeCell ref="Z12:AA16"/>
    <mergeCell ref="Z26:AA30"/>
    <mergeCell ref="U27:V27"/>
    <mergeCell ref="K11:L11"/>
    <mergeCell ref="U15:V15"/>
    <mergeCell ref="P14:Q14"/>
    <mergeCell ref="H14:J14"/>
    <mergeCell ref="R12:S12"/>
    <mergeCell ref="R14:S14"/>
    <mergeCell ref="P12:Q12"/>
    <mergeCell ref="H12:J12"/>
    <mergeCell ref="W25:Y25"/>
    <mergeCell ref="P20:T20"/>
    <mergeCell ref="P30:Q30"/>
    <mergeCell ref="Z18:AA18"/>
    <mergeCell ref="F42:G42"/>
    <mergeCell ref="H42:J42"/>
    <mergeCell ref="F47:G47"/>
    <mergeCell ref="H47:J47"/>
    <mergeCell ref="F43:G43"/>
    <mergeCell ref="F33:G33"/>
    <mergeCell ref="H34:J34"/>
    <mergeCell ref="F35:G35"/>
    <mergeCell ref="W11:Y11"/>
    <mergeCell ref="H16:J16"/>
    <mergeCell ref="P19:Q19"/>
    <mergeCell ref="K40:L44"/>
    <mergeCell ref="P36:T36"/>
    <mergeCell ref="U36:V36"/>
    <mergeCell ref="W36:Y36"/>
    <mergeCell ref="P11:T11"/>
    <mergeCell ref="U11:V11"/>
    <mergeCell ref="W26:Y26"/>
    <mergeCell ref="U30:V30"/>
    <mergeCell ref="W30:Y30"/>
    <mergeCell ref="R30:S30"/>
    <mergeCell ref="F11:G11"/>
    <mergeCell ref="P32:T32"/>
    <mergeCell ref="R40:S40"/>
    <mergeCell ref="P41:T41"/>
    <mergeCell ref="P37:Q37"/>
    <mergeCell ref="U40:V40"/>
    <mergeCell ref="R26:S26"/>
    <mergeCell ref="W28:Y28"/>
    <mergeCell ref="P26:Q26"/>
    <mergeCell ref="R28:S28"/>
    <mergeCell ref="F26:G26"/>
    <mergeCell ref="F36:G36"/>
    <mergeCell ref="P27:T27"/>
    <mergeCell ref="P29:T29"/>
    <mergeCell ref="P33:Q33"/>
    <mergeCell ref="F29:G29"/>
    <mergeCell ref="U35:V35"/>
    <mergeCell ref="W35:Y35"/>
    <mergeCell ref="P34:T34"/>
    <mergeCell ref="U34:V34"/>
    <mergeCell ref="W27:Y27"/>
    <mergeCell ref="P28:Q28"/>
    <mergeCell ref="U28:V28"/>
    <mergeCell ref="R33:S33"/>
    <mergeCell ref="U39:V39"/>
    <mergeCell ref="F41:G41"/>
    <mergeCell ref="H41:J41"/>
    <mergeCell ref="P44:Q44"/>
    <mergeCell ref="U48:V48"/>
    <mergeCell ref="W48:Y48"/>
    <mergeCell ref="U42:V42"/>
    <mergeCell ref="U43:V43"/>
    <mergeCell ref="W42:Y42"/>
    <mergeCell ref="W46:Y46"/>
    <mergeCell ref="I61:Q61"/>
    <mergeCell ref="P50:T50"/>
    <mergeCell ref="U50:V50"/>
    <mergeCell ref="W50:Y50"/>
    <mergeCell ref="H50:J50"/>
    <mergeCell ref="W52:Y52"/>
    <mergeCell ref="U53:V53"/>
    <mergeCell ref="P51:Q51"/>
    <mergeCell ref="X55:AA55"/>
    <mergeCell ref="T61:Y61"/>
    <mergeCell ref="H51:J51"/>
    <mergeCell ref="R42:S42"/>
    <mergeCell ref="Z47:AA51"/>
    <mergeCell ref="Z53:AA53"/>
    <mergeCell ref="A50:E50"/>
    <mergeCell ref="U51:V51"/>
    <mergeCell ref="W51:Y51"/>
    <mergeCell ref="R51:S51"/>
    <mergeCell ref="K47:L51"/>
    <mergeCell ref="P49:Q49"/>
    <mergeCell ref="U49:V49"/>
    <mergeCell ref="W49:Y49"/>
    <mergeCell ref="P48:T48"/>
    <mergeCell ref="R49:S49"/>
    <mergeCell ref="F51:G51"/>
    <mergeCell ref="A14:B14"/>
    <mergeCell ref="C26:D26"/>
    <mergeCell ref="A26:B26"/>
    <mergeCell ref="A39:E39"/>
    <mergeCell ref="A47:B47"/>
    <mergeCell ref="C40:D40"/>
    <mergeCell ref="A49:B49"/>
    <mergeCell ref="C47:D47"/>
    <mergeCell ref="C49:D49"/>
    <mergeCell ref="A48:E48"/>
    <mergeCell ref="A41:E41"/>
    <mergeCell ref="A42:B42"/>
    <mergeCell ref="A43:E43"/>
    <mergeCell ref="A44:B44"/>
    <mergeCell ref="A23:B23"/>
    <mergeCell ref="A25:E25"/>
    <mergeCell ref="C16:D16"/>
    <mergeCell ref="A27:E27"/>
    <mergeCell ref="A32:E32"/>
    <mergeCell ref="A21:B21"/>
    <mergeCell ref="A28:B28"/>
    <mergeCell ref="C28:D28"/>
    <mergeCell ref="A15:E15"/>
    <mergeCell ref="V1:AA1"/>
    <mergeCell ref="V2:AA2"/>
    <mergeCell ref="X5:Y5"/>
    <mergeCell ref="Z5:AA5"/>
    <mergeCell ref="V5:W5"/>
    <mergeCell ref="W4:AA4"/>
    <mergeCell ref="H11:J11"/>
    <mergeCell ref="F16:G16"/>
    <mergeCell ref="F15:G15"/>
    <mergeCell ref="H15:J15"/>
    <mergeCell ref="Z11:AA11"/>
    <mergeCell ref="U8:AA8"/>
    <mergeCell ref="P9:Q9"/>
    <mergeCell ref="U9:AA10"/>
    <mergeCell ref="P10:T10"/>
    <mergeCell ref="P8:T8"/>
    <mergeCell ref="D4:F4"/>
    <mergeCell ref="F8:L8"/>
    <mergeCell ref="F9:L10"/>
    <mergeCell ref="A8:E8"/>
    <mergeCell ref="A9:B9"/>
    <mergeCell ref="X6:AA6"/>
    <mergeCell ref="A10:E10"/>
    <mergeCell ref="D5:F5"/>
    <mergeCell ref="A63:F63"/>
    <mergeCell ref="I63:Q63"/>
    <mergeCell ref="T63:AA63"/>
    <mergeCell ref="G4:L4"/>
    <mergeCell ref="G5:L5"/>
    <mergeCell ref="G6:L6"/>
    <mergeCell ref="A62:F62"/>
    <mergeCell ref="I62:Q62"/>
    <mergeCell ref="C9:D9"/>
    <mergeCell ref="R9:S9"/>
    <mergeCell ref="F14:G14"/>
    <mergeCell ref="H13:J13"/>
    <mergeCell ref="A36:E36"/>
    <mergeCell ref="A35:B35"/>
    <mergeCell ref="A33:B33"/>
    <mergeCell ref="C21:D21"/>
    <mergeCell ref="A34:E34"/>
    <mergeCell ref="A22:E22"/>
    <mergeCell ref="C33:D33"/>
    <mergeCell ref="C35:D35"/>
    <mergeCell ref="C14:D14"/>
    <mergeCell ref="A20:E20"/>
    <mergeCell ref="A19:B19"/>
    <mergeCell ref="C23:D23"/>
  </mergeCells>
  <phoneticPr fontId="4" type="noConversion"/>
  <conditionalFormatting sqref="A15 A13 A11 A29 A27 P29 P27 A39 P43 P41 A36 A34 P36 A25 P22 P20 A22 P34 A20 P15 A43 A41 A50 A48 P48 A46 P13 P50">
    <cfRule type="cellIs" dxfId="16" priority="10" stopIfTrue="1" operator="equal">
      <formula>0</formula>
    </cfRule>
  </conditionalFormatting>
  <conditionalFormatting sqref="A32">
    <cfRule type="cellIs" dxfId="15" priority="9" stopIfTrue="1" operator="equal">
      <formula>0</formula>
    </cfRule>
  </conditionalFormatting>
  <conditionalFormatting sqref="A18">
    <cfRule type="cellIs" dxfId="14" priority="8" stopIfTrue="1" operator="equal">
      <formula>0</formula>
    </cfRule>
  </conditionalFormatting>
  <conditionalFormatting sqref="P11">
    <cfRule type="cellIs" dxfId="13" priority="7" stopIfTrue="1" operator="equal">
      <formula>0</formula>
    </cfRule>
  </conditionalFormatting>
  <conditionalFormatting sqref="P18">
    <cfRule type="cellIs" dxfId="9" priority="5" stopIfTrue="1" operator="equal">
      <formula>0</formula>
    </cfRule>
  </conditionalFormatting>
  <conditionalFormatting sqref="P46">
    <cfRule type="cellIs" dxfId="7" priority="4" stopIfTrue="1" operator="equal">
      <formula>0</formula>
    </cfRule>
  </conditionalFormatting>
  <conditionalFormatting sqref="P25">
    <cfRule type="cellIs" dxfId="5" priority="3" stopIfTrue="1" operator="equal">
      <formula>0</formula>
    </cfRule>
  </conditionalFormatting>
  <conditionalFormatting sqref="P32">
    <cfRule type="cellIs" dxfId="3" priority="2" stopIfTrue="1" operator="equal">
      <formula>0</formula>
    </cfRule>
  </conditionalFormatting>
  <conditionalFormatting sqref="P39">
    <cfRule type="cellIs" dxfId="1" priority="1" stopIfTrue="1" operator="equal">
      <formula>0</formula>
    </cfRule>
  </conditionalFormatting>
  <printOptions horizontalCentered="1"/>
  <pageMargins left="0.39370078740157483" right="0.39370078740157483" top="0.39370078740157483" bottom="0.39370078740157483" header="0.23622047244094491" footer="0.51181102362204722"/>
  <pageSetup paperSize="9" scale="90" orientation="portrait" blackAndWhite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opLeftCell="A11" workbookViewId="0">
      <selection activeCell="E17" sqref="E17"/>
    </sheetView>
  </sheetViews>
  <sheetFormatPr defaultRowHeight="12.75" x14ac:dyDescent="0.2"/>
  <cols>
    <col min="1" max="1" width="3.5703125" customWidth="1"/>
    <col min="2" max="2" width="14.28515625" customWidth="1"/>
    <col min="3" max="3" width="10.5703125" customWidth="1"/>
    <col min="4" max="4" width="7.28515625" customWidth="1"/>
    <col min="5" max="6" width="8.42578125" customWidth="1"/>
    <col min="7" max="7" width="7.28515625" customWidth="1"/>
    <col min="8" max="8" width="10.5703125" customWidth="1"/>
    <col min="9" max="9" width="14.28515625" customWidth="1"/>
    <col min="10" max="10" width="3.5703125" customWidth="1"/>
  </cols>
  <sheetData>
    <row r="1" spans="1:10" hidden="1" x14ac:dyDescent="0.2">
      <c r="A1" s="207" t="str">
        <f>ZAPISNIK!F$9</f>
        <v>PETROL ENERGETIKA</v>
      </c>
      <c r="B1" s="208"/>
      <c r="C1" s="208"/>
      <c r="D1" s="209"/>
      <c r="E1" s="58">
        <f>IF(C10&gt;H10,2,(IF(C10&lt;H10,0,IF(C10=H10,1))))</f>
        <v>0</v>
      </c>
      <c r="F1" s="58">
        <f>2-E1</f>
        <v>2</v>
      </c>
      <c r="G1" s="207" t="str">
        <f>ZAPISNIK!U$9</f>
        <v>KOPJE PIZMEK</v>
      </c>
      <c r="H1" s="208"/>
      <c r="I1" s="208"/>
      <c r="J1" s="209"/>
    </row>
    <row r="2" spans="1:10" hidden="1" x14ac:dyDescent="0.2">
      <c r="A2" s="51">
        <v>1</v>
      </c>
      <c r="B2" s="50" t="str">
        <f>ZAPISNIK!A$11</f>
        <v>Gostenčnik Davorin</v>
      </c>
      <c r="C2" s="60">
        <f>ZAPISNIK!F$16</f>
        <v>484</v>
      </c>
      <c r="D2" s="60">
        <f>ZAPISNIK!H$16</f>
        <v>1</v>
      </c>
      <c r="E2" s="58">
        <f t="shared" ref="E2:E7" si="0">IF(D2&gt;G2,1,(IF(D2&lt;G2,0,IF(C2&gt;H2,1,IF(C2&lt;H2,0,IF(C2=H2,0.5))))))</f>
        <v>0</v>
      </c>
      <c r="F2" s="58">
        <f t="shared" ref="F2:F7" si="1">IF(E2=1,0,IF(E2=0,1,0.5))</f>
        <v>1</v>
      </c>
      <c r="G2" s="60">
        <f>ZAPISNIK!W$16</f>
        <v>3</v>
      </c>
      <c r="H2" s="60">
        <f>ZAPISNIK!U$16</f>
        <v>550</v>
      </c>
      <c r="I2" s="52" t="str">
        <f>ZAPISNIK!P$11</f>
        <v>Laznik Drago</v>
      </c>
      <c r="J2" s="51">
        <v>1</v>
      </c>
    </row>
    <row r="3" spans="1:10" hidden="1" x14ac:dyDescent="0.2">
      <c r="A3" s="51">
        <v>2</v>
      </c>
      <c r="B3" s="50" t="str">
        <f>ZAPISNIK!A$18</f>
        <v>Gostenčnik Vinko</v>
      </c>
      <c r="C3" s="60">
        <f>ZAPISNIK!F$23</f>
        <v>497</v>
      </c>
      <c r="D3" s="60">
        <f>ZAPISNIK!H$23</f>
        <v>0</v>
      </c>
      <c r="E3" s="58">
        <f t="shared" si="0"/>
        <v>0</v>
      </c>
      <c r="F3" s="58">
        <f t="shared" si="1"/>
        <v>1</v>
      </c>
      <c r="G3" s="60">
        <f>ZAPISNIK!W$23</f>
        <v>4</v>
      </c>
      <c r="H3" s="60">
        <f>ZAPISNIK!U$23</f>
        <v>562</v>
      </c>
      <c r="I3" s="52" t="str">
        <f>ZAPISNIK!P$18</f>
        <v>Kopmajer Miran</v>
      </c>
      <c r="J3" s="51">
        <v>2</v>
      </c>
    </row>
    <row r="4" spans="1:10" hidden="1" x14ac:dyDescent="0.2">
      <c r="A4" s="51">
        <v>3</v>
      </c>
      <c r="B4" s="50" t="str">
        <f>ZAPISNIK!A$25</f>
        <v>Šteharnik Silva</v>
      </c>
      <c r="C4" s="60">
        <f>ZAPISNIK!F$30</f>
        <v>561</v>
      </c>
      <c r="D4" s="60">
        <f>ZAPISNIK!H$30</f>
        <v>3</v>
      </c>
      <c r="E4" s="58">
        <f t="shared" si="0"/>
        <v>1</v>
      </c>
      <c r="F4" s="58">
        <f t="shared" si="1"/>
        <v>0</v>
      </c>
      <c r="G4" s="60">
        <f>ZAPISNIK!W$30</f>
        <v>1</v>
      </c>
      <c r="H4" s="60">
        <f>ZAPISNIK!U$30</f>
        <v>554</v>
      </c>
      <c r="I4" s="52" t="str">
        <f>ZAPISNIK!P$25</f>
        <v>Vačun Julia</v>
      </c>
      <c r="J4" s="51">
        <v>3</v>
      </c>
    </row>
    <row r="5" spans="1:10" hidden="1" x14ac:dyDescent="0.2">
      <c r="A5" s="51">
        <v>4</v>
      </c>
      <c r="B5" s="50" t="str">
        <f>ZAPISNIK!A$32</f>
        <v>Valentan Valter</v>
      </c>
      <c r="C5" s="60">
        <f>ZAPISNIK!F$37</f>
        <v>539</v>
      </c>
      <c r="D5" s="60">
        <f>ZAPISNIK!H$37</f>
        <v>3.5</v>
      </c>
      <c r="E5" s="58">
        <f t="shared" si="0"/>
        <v>1</v>
      </c>
      <c r="F5" s="58">
        <f t="shared" si="1"/>
        <v>0</v>
      </c>
      <c r="G5" s="60">
        <f>ZAPISNIK!W$37</f>
        <v>0.5</v>
      </c>
      <c r="H5" s="60">
        <f>ZAPISNIK!U$37</f>
        <v>486</v>
      </c>
      <c r="I5" s="52" t="str">
        <f>ZAPISNIK!P$32</f>
        <v>Duler Franc</v>
      </c>
      <c r="J5" s="51">
        <v>4</v>
      </c>
    </row>
    <row r="6" spans="1:10" hidden="1" x14ac:dyDescent="0.2">
      <c r="A6" s="51">
        <v>5</v>
      </c>
      <c r="B6" s="50" t="str">
        <f>ZAPISNIK!A$39</f>
        <v>Šapek Srečko</v>
      </c>
      <c r="C6" s="60">
        <f>ZAPISNIK!F$44</f>
        <v>465</v>
      </c>
      <c r="D6" s="60">
        <f>ZAPISNIK!H$44</f>
        <v>1</v>
      </c>
      <c r="E6" s="58">
        <f t="shared" si="0"/>
        <v>0</v>
      </c>
      <c r="F6" s="58">
        <f t="shared" si="1"/>
        <v>1</v>
      </c>
      <c r="G6" s="60">
        <f>ZAPISNIK!W$44</f>
        <v>3</v>
      </c>
      <c r="H6" s="60">
        <f>ZAPISNIK!U$44</f>
        <v>529</v>
      </c>
      <c r="I6" s="52" t="str">
        <f>ZAPISNIK!P$39</f>
        <v>Garb Pavla</v>
      </c>
      <c r="J6" s="51">
        <v>5</v>
      </c>
    </row>
    <row r="7" spans="1:10" hidden="1" x14ac:dyDescent="0.2">
      <c r="A7" s="51">
        <v>6</v>
      </c>
      <c r="B7" s="50" t="str">
        <f>ZAPISNIK!A$46</f>
        <v>Štavdeker Zdravko</v>
      </c>
      <c r="C7" s="60">
        <f>ZAPISNIK!F$51</f>
        <v>554</v>
      </c>
      <c r="D7" s="60">
        <f>ZAPISNIK!H$51</f>
        <v>4</v>
      </c>
      <c r="E7" s="58">
        <f t="shared" si="0"/>
        <v>1</v>
      </c>
      <c r="F7" s="58">
        <f t="shared" si="1"/>
        <v>0</v>
      </c>
      <c r="G7" s="60">
        <f>ZAPISNIK!W$51</f>
        <v>0</v>
      </c>
      <c r="H7" s="60">
        <f>ZAPISNIK!U$51</f>
        <v>534</v>
      </c>
      <c r="I7" s="52" t="str">
        <f>ZAPISNIK!P$46</f>
        <v>Garb Toni</v>
      </c>
      <c r="J7" s="51">
        <v>6</v>
      </c>
    </row>
    <row r="8" spans="1:10" hidden="1" x14ac:dyDescent="0.2">
      <c r="A8" s="51" t="s">
        <v>36</v>
      </c>
      <c r="B8" s="50"/>
      <c r="C8" s="51"/>
      <c r="D8" s="53"/>
      <c r="E8" s="59"/>
      <c r="F8" s="59"/>
      <c r="G8" s="53"/>
      <c r="H8" s="51"/>
      <c r="I8" s="52"/>
      <c r="J8" s="51" t="s">
        <v>36</v>
      </c>
    </row>
    <row r="9" spans="1:10" hidden="1" x14ac:dyDescent="0.2">
      <c r="A9" s="51" t="s">
        <v>36</v>
      </c>
      <c r="B9" s="50"/>
      <c r="C9" s="51"/>
      <c r="D9" s="53"/>
      <c r="E9" s="59"/>
      <c r="F9" s="59"/>
      <c r="G9" s="53"/>
      <c r="H9" s="51"/>
      <c r="I9" s="52"/>
      <c r="J9" s="51" t="s">
        <v>36</v>
      </c>
    </row>
    <row r="10" spans="1:10" ht="15" hidden="1" x14ac:dyDescent="0.25">
      <c r="A10" s="54"/>
      <c r="C10" s="56">
        <f>SUM(C2:C9)</f>
        <v>3100</v>
      </c>
      <c r="D10" s="57">
        <f>SUM(D2:D9)</f>
        <v>12.5</v>
      </c>
      <c r="E10" s="55">
        <f>SUM(E1:E8)</f>
        <v>3</v>
      </c>
      <c r="F10" s="55">
        <f>SUM(F1:F8)</f>
        <v>5</v>
      </c>
      <c r="G10" s="57">
        <f>SUM(G2:G9)</f>
        <v>11.5</v>
      </c>
      <c r="H10" s="56">
        <f>SUM(H2:H9)</f>
        <v>3215</v>
      </c>
      <c r="J10" s="54"/>
    </row>
    <row r="11" spans="1:10" ht="15" customHeight="1" x14ac:dyDescent="0.2">
      <c r="A11" s="206" t="s">
        <v>39</v>
      </c>
      <c r="B11" s="206"/>
      <c r="C11" s="206"/>
      <c r="D11" s="206"/>
      <c r="E11" s="206"/>
      <c r="F11" s="206"/>
      <c r="G11" s="206"/>
      <c r="H11" s="206"/>
      <c r="I11" s="206"/>
      <c r="J11" s="206"/>
    </row>
    <row r="12" spans="1:10" x14ac:dyDescent="0.2">
      <c r="A12" s="61"/>
      <c r="B12" s="79" t="str">
        <f>A1</f>
        <v>PETROL ENERGETIKA</v>
      </c>
      <c r="C12" s="62"/>
      <c r="D12" s="62"/>
      <c r="E12" s="62"/>
      <c r="F12" s="62"/>
      <c r="G12" s="62"/>
      <c r="H12" s="79" t="str">
        <f>G1</f>
        <v>KOPJE PIZMEK</v>
      </c>
      <c r="I12" s="62"/>
      <c r="J12" s="62"/>
    </row>
    <row r="13" spans="1:10" x14ac:dyDescent="0.2">
      <c r="A13" s="63"/>
      <c r="B13" s="64" t="str">
        <f>IF(ISBLANK(ZAPISNIK!A13),(IF(ISBLANK(ZAPISNIK!A20),(IF(ISBLANK(ZAPISNIK!A27),(IF(ISBLANK(ZAPISNIK!A34),(IF(ISBLANK(ZAPISNIK!A41),(IF(ISBLANK(ZAPISNIK!A48)," ","VKLJUČI REZERVE")),"VKLJUČI REZERVE")),"VKLJUČI REZERVE")),"VKLJUČI REZERVE")),"VKLJUČI REZERVE")),"VKLJUČI REZERVE")</f>
        <v xml:space="preserve"> </v>
      </c>
      <c r="C13" s="65"/>
      <c r="D13" s="65"/>
      <c r="E13" s="65"/>
      <c r="F13" s="65"/>
      <c r="G13" s="65"/>
      <c r="H13" s="66" t="str">
        <f>IF(ISBLANK(ZAPISNIK!P13),(IF(ISBLANK(ZAPISNIK!P20),(IF(ISBLANK(ZAPISNIK!P27),(IF(ISBLANK(ZAPISNIK!P34),(IF(ISBLANK(ZAPISNIK!P41),(IF(ISBLANK(ZAPISNIK!P48)," ","VKLJUČI REZERVE")),"VKLJUČI REZERVE")),"VKLJUČI REZERVE")),"VKLJUČI REZERVE")),"VKLJUČI REZERVE")),"VKLJUČI REZERVE")</f>
        <v xml:space="preserve"> </v>
      </c>
      <c r="I13" s="65"/>
      <c r="J13" s="67"/>
    </row>
    <row r="14" spans="1:10" x14ac:dyDescent="0.2">
      <c r="A14" s="61"/>
      <c r="B14" s="61"/>
      <c r="C14" s="61"/>
      <c r="D14" s="61"/>
      <c r="E14" s="61"/>
      <c r="F14" s="61" t="str">
        <f>IF(ISBLANK(ZAPISNIK!A13),(IF(ISBLANK(ZAPISNIK!A20),"","VKLJUČI REZERVE")),"VKLJUČI REZERVE")</f>
        <v/>
      </c>
      <c r="G14" s="61"/>
      <c r="H14" s="61"/>
      <c r="I14" s="61"/>
      <c r="J14" s="61"/>
    </row>
    <row r="15" spans="1:10" x14ac:dyDescent="0.2">
      <c r="A15" s="68" t="s">
        <v>38</v>
      </c>
      <c r="B15" s="61"/>
      <c r="C15" s="61"/>
      <c r="D15" s="61"/>
      <c r="E15" s="61"/>
      <c r="F15" s="61"/>
      <c r="G15" s="61"/>
      <c r="H15" s="61"/>
      <c r="I15" s="61"/>
      <c r="J15" s="61"/>
    </row>
    <row r="16" spans="1:10" x14ac:dyDescent="0.2">
      <c r="A16" s="203" t="str">
        <f>ZAPISNIK!F$9</f>
        <v>PETROL ENERGETIKA</v>
      </c>
      <c r="B16" s="204"/>
      <c r="C16" s="204"/>
      <c r="D16" s="205"/>
      <c r="E16" s="69">
        <f>IF(C25&gt;H25,2,(IF(C25&lt;H25,0,IF(C25=H25,1))))</f>
        <v>0</v>
      </c>
      <c r="F16" s="69">
        <f>2-E16</f>
        <v>2</v>
      </c>
      <c r="G16" s="203" t="str">
        <f>ZAPISNIK!U$9</f>
        <v>KOPJE PIZMEK</v>
      </c>
      <c r="H16" s="204"/>
      <c r="I16" s="204"/>
      <c r="J16" s="205"/>
    </row>
    <row r="17" spans="1:10" x14ac:dyDescent="0.2">
      <c r="A17" s="70">
        <v>1</v>
      </c>
      <c r="B17" s="71" t="str">
        <f t="shared" ref="B17:B22" si="2">UPPER(LEFT(B2,FIND(" ",B2)-1))</f>
        <v>GOSTENČNIK</v>
      </c>
      <c r="C17" s="72">
        <f>C2</f>
        <v>484</v>
      </c>
      <c r="D17" s="72">
        <f>D2</f>
        <v>1</v>
      </c>
      <c r="E17" s="69">
        <f t="shared" ref="E17:E22" si="3">IF(D17&gt;G17,1,(IF(D17&lt;G17,0,IF(C17&gt;H17,1,IF(C17&lt;H17,0,IF(C17=H17,0.5))))))</f>
        <v>0</v>
      </c>
      <c r="F17" s="69">
        <f t="shared" ref="F17:F22" si="4">IF(E17=1,0,IF(E17=0,1,0.5))</f>
        <v>1</v>
      </c>
      <c r="G17" s="72">
        <f t="shared" ref="G17:H22" si="5">G2</f>
        <v>3</v>
      </c>
      <c r="H17" s="72">
        <f t="shared" si="5"/>
        <v>550</v>
      </c>
      <c r="I17" s="73" t="str">
        <f t="shared" ref="I17:I22" si="6">UPPER(LEFT(I2,FIND(" ",I2)-1))</f>
        <v>LAZNIK</v>
      </c>
      <c r="J17" s="70">
        <v>1</v>
      </c>
    </row>
    <row r="18" spans="1:10" x14ac:dyDescent="0.2">
      <c r="A18" s="70">
        <v>2</v>
      </c>
      <c r="B18" s="71" t="str">
        <f t="shared" si="2"/>
        <v>GOSTENČNIK</v>
      </c>
      <c r="C18" s="72">
        <f t="shared" ref="C18:D22" si="7">C3</f>
        <v>497</v>
      </c>
      <c r="D18" s="72">
        <f t="shared" si="7"/>
        <v>0</v>
      </c>
      <c r="E18" s="69">
        <f t="shared" si="3"/>
        <v>0</v>
      </c>
      <c r="F18" s="69">
        <f t="shared" si="4"/>
        <v>1</v>
      </c>
      <c r="G18" s="72">
        <f t="shared" si="5"/>
        <v>4</v>
      </c>
      <c r="H18" s="72">
        <f t="shared" si="5"/>
        <v>562</v>
      </c>
      <c r="I18" s="73" t="str">
        <f t="shared" si="6"/>
        <v>KOPMAJER</v>
      </c>
      <c r="J18" s="70">
        <v>2</v>
      </c>
    </row>
    <row r="19" spans="1:10" x14ac:dyDescent="0.2">
      <c r="A19" s="70">
        <v>3</v>
      </c>
      <c r="B19" s="71" t="str">
        <f t="shared" si="2"/>
        <v>ŠTEHARNIK</v>
      </c>
      <c r="C19" s="72">
        <f t="shared" si="7"/>
        <v>561</v>
      </c>
      <c r="D19" s="72">
        <f t="shared" si="7"/>
        <v>3</v>
      </c>
      <c r="E19" s="69">
        <f t="shared" si="3"/>
        <v>1</v>
      </c>
      <c r="F19" s="69">
        <f t="shared" si="4"/>
        <v>0</v>
      </c>
      <c r="G19" s="72">
        <f t="shared" si="5"/>
        <v>1</v>
      </c>
      <c r="H19" s="72">
        <f t="shared" si="5"/>
        <v>554</v>
      </c>
      <c r="I19" s="73" t="str">
        <f t="shared" si="6"/>
        <v>VAČUN</v>
      </c>
      <c r="J19" s="70">
        <v>3</v>
      </c>
    </row>
    <row r="20" spans="1:10" x14ac:dyDescent="0.2">
      <c r="A20" s="70">
        <v>4</v>
      </c>
      <c r="B20" s="71" t="str">
        <f t="shared" si="2"/>
        <v>VALENTAN</v>
      </c>
      <c r="C20" s="72">
        <f t="shared" si="7"/>
        <v>539</v>
      </c>
      <c r="D20" s="72">
        <f t="shared" si="7"/>
        <v>3.5</v>
      </c>
      <c r="E20" s="69">
        <f t="shared" si="3"/>
        <v>1</v>
      </c>
      <c r="F20" s="69">
        <f t="shared" si="4"/>
        <v>0</v>
      </c>
      <c r="G20" s="72">
        <f t="shared" si="5"/>
        <v>0.5</v>
      </c>
      <c r="H20" s="72">
        <f t="shared" si="5"/>
        <v>486</v>
      </c>
      <c r="I20" s="73" t="str">
        <f t="shared" si="6"/>
        <v>DULER</v>
      </c>
      <c r="J20" s="70">
        <v>4</v>
      </c>
    </row>
    <row r="21" spans="1:10" x14ac:dyDescent="0.2">
      <c r="A21" s="70">
        <v>5</v>
      </c>
      <c r="B21" s="71" t="str">
        <f t="shared" si="2"/>
        <v>ŠAPEK</v>
      </c>
      <c r="C21" s="72">
        <f t="shared" si="7"/>
        <v>465</v>
      </c>
      <c r="D21" s="72">
        <f t="shared" si="7"/>
        <v>1</v>
      </c>
      <c r="E21" s="69">
        <f t="shared" si="3"/>
        <v>0</v>
      </c>
      <c r="F21" s="69">
        <f t="shared" si="4"/>
        <v>1</v>
      </c>
      <c r="G21" s="72">
        <f t="shared" si="5"/>
        <v>3</v>
      </c>
      <c r="H21" s="72">
        <f t="shared" si="5"/>
        <v>529</v>
      </c>
      <c r="I21" s="73" t="str">
        <f t="shared" si="6"/>
        <v>GARB</v>
      </c>
      <c r="J21" s="70">
        <v>5</v>
      </c>
    </row>
    <row r="22" spans="1:10" x14ac:dyDescent="0.2">
      <c r="A22" s="70">
        <v>6</v>
      </c>
      <c r="B22" s="71" t="str">
        <f t="shared" si="2"/>
        <v>ŠTAVDEKER</v>
      </c>
      <c r="C22" s="72">
        <f t="shared" si="7"/>
        <v>554</v>
      </c>
      <c r="D22" s="72">
        <f t="shared" si="7"/>
        <v>4</v>
      </c>
      <c r="E22" s="69">
        <f t="shared" si="3"/>
        <v>1</v>
      </c>
      <c r="F22" s="69">
        <f t="shared" si="4"/>
        <v>0</v>
      </c>
      <c r="G22" s="72">
        <f t="shared" si="5"/>
        <v>0</v>
      </c>
      <c r="H22" s="72">
        <f t="shared" si="5"/>
        <v>534</v>
      </c>
      <c r="I22" s="73" t="str">
        <f t="shared" si="6"/>
        <v>GARB</v>
      </c>
      <c r="J22" s="70">
        <v>6</v>
      </c>
    </row>
    <row r="23" spans="1:10" x14ac:dyDescent="0.2">
      <c r="A23" s="70" t="s">
        <v>36</v>
      </c>
      <c r="B23" s="71"/>
      <c r="C23" s="70"/>
      <c r="D23" s="74"/>
      <c r="E23" s="75"/>
      <c r="F23" s="75"/>
      <c r="G23" s="74"/>
      <c r="H23" s="70"/>
      <c r="I23" s="73"/>
      <c r="J23" s="70" t="s">
        <v>36</v>
      </c>
    </row>
    <row r="24" spans="1:10" x14ac:dyDescent="0.2">
      <c r="A24" s="70" t="s">
        <v>36</v>
      </c>
      <c r="B24" s="71"/>
      <c r="C24" s="70"/>
      <c r="D24" s="74"/>
      <c r="E24" s="75"/>
      <c r="F24" s="75"/>
      <c r="G24" s="74"/>
      <c r="H24" s="70"/>
      <c r="I24" s="73"/>
      <c r="J24" s="70" t="s">
        <v>36</v>
      </c>
    </row>
    <row r="25" spans="1:10" ht="15" x14ac:dyDescent="0.25">
      <c r="A25" s="67"/>
      <c r="B25" s="61"/>
      <c r="C25" s="76">
        <f>SUM(C17:C24)</f>
        <v>3100</v>
      </c>
      <c r="D25" s="77">
        <f>SUM(D17:D24)</f>
        <v>12.5</v>
      </c>
      <c r="E25" s="78">
        <f>SUM(E16:E23)</f>
        <v>3</v>
      </c>
      <c r="F25" s="78">
        <f>SUM(F16:F23)</f>
        <v>5</v>
      </c>
      <c r="G25" s="77">
        <f>SUM(G17:G24)</f>
        <v>11.5</v>
      </c>
      <c r="H25" s="76">
        <f>SUM(H17:H24)</f>
        <v>3215</v>
      </c>
      <c r="I25" s="61"/>
      <c r="J25" s="67"/>
    </row>
    <row r="26" spans="1:10" x14ac:dyDescent="0.2">
      <c r="A26" s="61"/>
      <c r="B26" s="61"/>
      <c r="C26" s="61"/>
      <c r="D26" s="61"/>
      <c r="E26" s="61"/>
      <c r="F26" s="61"/>
      <c r="G26" s="61"/>
      <c r="H26" s="61"/>
      <c r="I26" s="61"/>
      <c r="J26" s="61"/>
    </row>
    <row r="27" spans="1:10" x14ac:dyDescent="0.2">
      <c r="A27" s="61"/>
      <c r="B27" s="61"/>
      <c r="C27" s="61"/>
      <c r="D27" s="61"/>
      <c r="E27" s="61"/>
      <c r="F27" s="61"/>
      <c r="G27" s="61"/>
      <c r="H27" s="61"/>
      <c r="I27" s="61"/>
      <c r="J27" s="61"/>
    </row>
    <row r="28" spans="1:10" x14ac:dyDescent="0.2">
      <c r="A28" s="68" t="s">
        <v>37</v>
      </c>
      <c r="B28" s="61"/>
      <c r="C28" s="61"/>
      <c r="D28" s="61"/>
      <c r="E28" s="61"/>
      <c r="F28" s="61"/>
      <c r="G28" s="61"/>
      <c r="H28" s="61"/>
      <c r="I28" s="61"/>
      <c r="J28" s="61"/>
    </row>
    <row r="29" spans="1:10" x14ac:dyDescent="0.2">
      <c r="A29" s="203" t="str">
        <f>ZAPISNIK!F$9</f>
        <v>PETROL ENERGETIKA</v>
      </c>
      <c r="B29" s="204"/>
      <c r="C29" s="204"/>
      <c r="D29" s="205"/>
      <c r="E29" s="69">
        <f>IF(C38&gt;H38,2,(IF(C38&lt;H38,0,IF(C38=H38,1))))</f>
        <v>0</v>
      </c>
      <c r="F29" s="69">
        <f>2-E29</f>
        <v>2</v>
      </c>
      <c r="G29" s="203" t="str">
        <f>ZAPISNIK!U$9</f>
        <v>KOPJE PIZMEK</v>
      </c>
      <c r="H29" s="204"/>
      <c r="I29" s="204"/>
      <c r="J29" s="205"/>
    </row>
    <row r="30" spans="1:10" x14ac:dyDescent="0.2">
      <c r="A30" s="70">
        <v>1</v>
      </c>
      <c r="B30" s="71" t="str">
        <f t="shared" ref="B30:B35" si="8">UPPER(RIGHT(B2,LEN(B2)-FIND(" ",B2)))</f>
        <v>DAVORIN</v>
      </c>
      <c r="C30" s="72">
        <f t="shared" ref="C30:D35" si="9">C2</f>
        <v>484</v>
      </c>
      <c r="D30" s="72">
        <f t="shared" si="9"/>
        <v>1</v>
      </c>
      <c r="E30" s="69">
        <f t="shared" ref="E30:E35" si="10">IF(D30&gt;G30,1,(IF(D30&lt;G30,0,IF(C30&gt;H30,1,IF(C30&lt;H30,0,IF(C30=H30,0.5))))))</f>
        <v>0</v>
      </c>
      <c r="F30" s="69">
        <f t="shared" ref="F30:F35" si="11">IF(E30=1,0,IF(E30=0,1,0.5))</f>
        <v>1</v>
      </c>
      <c r="G30" s="72">
        <f t="shared" ref="G30:H35" si="12">G2</f>
        <v>3</v>
      </c>
      <c r="H30" s="72">
        <f t="shared" si="12"/>
        <v>550</v>
      </c>
      <c r="I30" s="73" t="str">
        <f t="shared" ref="I30:I35" si="13">UPPER(RIGHT(I2,LEN(I2)-FIND(" ",I2)))</f>
        <v>DRAGO</v>
      </c>
      <c r="J30" s="70">
        <v>1</v>
      </c>
    </row>
    <row r="31" spans="1:10" x14ac:dyDescent="0.2">
      <c r="A31" s="70">
        <v>2</v>
      </c>
      <c r="B31" s="71" t="str">
        <f t="shared" si="8"/>
        <v>VINKO</v>
      </c>
      <c r="C31" s="72">
        <f t="shared" si="9"/>
        <v>497</v>
      </c>
      <c r="D31" s="72">
        <f t="shared" si="9"/>
        <v>0</v>
      </c>
      <c r="E31" s="69">
        <f t="shared" si="10"/>
        <v>0</v>
      </c>
      <c r="F31" s="69">
        <f t="shared" si="11"/>
        <v>1</v>
      </c>
      <c r="G31" s="72">
        <f t="shared" si="12"/>
        <v>4</v>
      </c>
      <c r="H31" s="72">
        <f t="shared" si="12"/>
        <v>562</v>
      </c>
      <c r="I31" s="73" t="str">
        <f t="shared" si="13"/>
        <v>MIRAN</v>
      </c>
      <c r="J31" s="70">
        <v>2</v>
      </c>
    </row>
    <row r="32" spans="1:10" x14ac:dyDescent="0.2">
      <c r="A32" s="70">
        <v>3</v>
      </c>
      <c r="B32" s="71" t="str">
        <f t="shared" si="8"/>
        <v>SILVA</v>
      </c>
      <c r="C32" s="72">
        <f t="shared" si="9"/>
        <v>561</v>
      </c>
      <c r="D32" s="72">
        <f t="shared" si="9"/>
        <v>3</v>
      </c>
      <c r="E32" s="69">
        <f t="shared" si="10"/>
        <v>1</v>
      </c>
      <c r="F32" s="69">
        <f t="shared" si="11"/>
        <v>0</v>
      </c>
      <c r="G32" s="72">
        <f t="shared" si="12"/>
        <v>1</v>
      </c>
      <c r="H32" s="72">
        <f t="shared" si="12"/>
        <v>554</v>
      </c>
      <c r="I32" s="73" t="str">
        <f t="shared" si="13"/>
        <v>JULIA</v>
      </c>
      <c r="J32" s="70">
        <v>3</v>
      </c>
    </row>
    <row r="33" spans="1:10" x14ac:dyDescent="0.2">
      <c r="A33" s="70">
        <v>4</v>
      </c>
      <c r="B33" s="71" t="str">
        <f t="shared" si="8"/>
        <v>VALTER</v>
      </c>
      <c r="C33" s="72">
        <f t="shared" si="9"/>
        <v>539</v>
      </c>
      <c r="D33" s="72">
        <f t="shared" si="9"/>
        <v>3.5</v>
      </c>
      <c r="E33" s="69">
        <f t="shared" si="10"/>
        <v>1</v>
      </c>
      <c r="F33" s="69">
        <f t="shared" si="11"/>
        <v>0</v>
      </c>
      <c r="G33" s="72">
        <f t="shared" si="12"/>
        <v>0.5</v>
      </c>
      <c r="H33" s="72">
        <f t="shared" si="12"/>
        <v>486</v>
      </c>
      <c r="I33" s="73" t="str">
        <f t="shared" si="13"/>
        <v>FRANC</v>
      </c>
      <c r="J33" s="70">
        <v>4</v>
      </c>
    </row>
    <row r="34" spans="1:10" x14ac:dyDescent="0.2">
      <c r="A34" s="70">
        <v>5</v>
      </c>
      <c r="B34" s="71" t="str">
        <f t="shared" si="8"/>
        <v>SREČKO</v>
      </c>
      <c r="C34" s="72">
        <f t="shared" si="9"/>
        <v>465</v>
      </c>
      <c r="D34" s="72">
        <f t="shared" si="9"/>
        <v>1</v>
      </c>
      <c r="E34" s="69">
        <f t="shared" si="10"/>
        <v>0</v>
      </c>
      <c r="F34" s="69">
        <f t="shared" si="11"/>
        <v>1</v>
      </c>
      <c r="G34" s="72">
        <f t="shared" si="12"/>
        <v>3</v>
      </c>
      <c r="H34" s="72">
        <f t="shared" si="12"/>
        <v>529</v>
      </c>
      <c r="I34" s="73" t="str">
        <f t="shared" si="13"/>
        <v>PAVLA</v>
      </c>
      <c r="J34" s="70">
        <v>5</v>
      </c>
    </row>
    <row r="35" spans="1:10" x14ac:dyDescent="0.2">
      <c r="A35" s="70">
        <v>6</v>
      </c>
      <c r="B35" s="71" t="str">
        <f t="shared" si="8"/>
        <v>ZDRAVKO</v>
      </c>
      <c r="C35" s="72">
        <f t="shared" si="9"/>
        <v>554</v>
      </c>
      <c r="D35" s="72">
        <f t="shared" si="9"/>
        <v>4</v>
      </c>
      <c r="E35" s="69">
        <f t="shared" si="10"/>
        <v>1</v>
      </c>
      <c r="F35" s="69">
        <f t="shared" si="11"/>
        <v>0</v>
      </c>
      <c r="G35" s="72">
        <f t="shared" si="12"/>
        <v>0</v>
      </c>
      <c r="H35" s="72">
        <f t="shared" si="12"/>
        <v>534</v>
      </c>
      <c r="I35" s="73" t="str">
        <f t="shared" si="13"/>
        <v>TONI</v>
      </c>
      <c r="J35" s="70">
        <v>6</v>
      </c>
    </row>
    <row r="36" spans="1:10" x14ac:dyDescent="0.2">
      <c r="A36" s="70" t="s">
        <v>36</v>
      </c>
      <c r="B36" s="71"/>
      <c r="C36" s="70"/>
      <c r="D36" s="74"/>
      <c r="E36" s="75"/>
      <c r="F36" s="75"/>
      <c r="G36" s="74"/>
      <c r="H36" s="70"/>
      <c r="I36" s="73"/>
      <c r="J36" s="70" t="s">
        <v>36</v>
      </c>
    </row>
    <row r="37" spans="1:10" x14ac:dyDescent="0.2">
      <c r="A37" s="70" t="s">
        <v>36</v>
      </c>
      <c r="B37" s="71"/>
      <c r="C37" s="70"/>
      <c r="D37" s="74"/>
      <c r="E37" s="75"/>
      <c r="F37" s="75"/>
      <c r="G37" s="74"/>
      <c r="H37" s="70"/>
      <c r="I37" s="73"/>
      <c r="J37" s="70" t="s">
        <v>36</v>
      </c>
    </row>
    <row r="38" spans="1:10" ht="15" x14ac:dyDescent="0.25">
      <c r="A38" s="67"/>
      <c r="B38" s="61"/>
      <c r="C38" s="76">
        <f>SUM(C30:C37)</f>
        <v>3100</v>
      </c>
      <c r="D38" s="77">
        <f>SUM(D30:D37)</f>
        <v>12.5</v>
      </c>
      <c r="E38" s="78">
        <f>SUM(E29:E36)</f>
        <v>3</v>
      </c>
      <c r="F38" s="78">
        <f>SUM(F29:F36)</f>
        <v>5</v>
      </c>
      <c r="G38" s="77">
        <f>SUM(G30:G37)</f>
        <v>11.5</v>
      </c>
      <c r="H38" s="76">
        <f>SUM(H30:H37)</f>
        <v>3215</v>
      </c>
      <c r="I38" s="61"/>
      <c r="J38" s="67"/>
    </row>
  </sheetData>
  <sheetProtection password="F6A1" sheet="1"/>
  <mergeCells count="7">
    <mergeCell ref="A29:D29"/>
    <mergeCell ref="G29:J29"/>
    <mergeCell ref="A11:J11"/>
    <mergeCell ref="A1:D1"/>
    <mergeCell ref="G1:J1"/>
    <mergeCell ref="A16:D16"/>
    <mergeCell ref="G16:J16"/>
  </mergeCells>
  <phoneticPr fontId="4" type="noConversion"/>
  <pageMargins left="0.75" right="0.75" top="1" bottom="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ZAPISNIK</vt:lpstr>
      <vt:lpstr>FG</vt:lpstr>
    </vt:vector>
  </TitlesOfParts>
  <Company>PNG Immobilienservice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Gerhard Gruber</dc:creator>
  <cp:lastModifiedBy>Miran Kopmajer</cp:lastModifiedBy>
  <cp:lastPrinted>2010-10-24T14:57:04Z</cp:lastPrinted>
  <dcterms:created xsi:type="dcterms:W3CDTF">2003-02-13T17:27:07Z</dcterms:created>
  <dcterms:modified xsi:type="dcterms:W3CDTF">2013-11-20T06:41:45Z</dcterms:modified>
</cp:coreProperties>
</file>